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9675" tabRatio="727" activeTab="10"/>
  </bookViews>
  <sheets>
    <sheet name="1.sz.mell." sheetId="1" r:id="rId1"/>
    <sheet name="2.sz.mell  " sheetId="2" r:id="rId2"/>
    <sheet name="3.sz.mell  " sheetId="3" r:id="rId3"/>
    <sheet name="4.sz.mell." sheetId="4" r:id="rId4"/>
    <sheet name="5.sz.mell." sheetId="5" r:id="rId5"/>
    <sheet name="6. sz. mell" sheetId="6" r:id="rId6"/>
    <sheet name="7. sz. mell." sheetId="7" r:id="rId7"/>
    <sheet name="8.sz.mell" sheetId="8" r:id="rId8"/>
    <sheet name="10.sz mell" sheetId="9" r:id="rId9"/>
    <sheet name="9.sz mell" sheetId="10" r:id="rId10"/>
    <sheet name="11.sz.mell" sheetId="11" r:id="rId11"/>
  </sheets>
  <definedNames>
    <definedName name="_xlnm.Print_Titles" localSheetId="5">'6. sz. mell'!$1:$6</definedName>
    <definedName name="_xlnm.Print_Titles" localSheetId="6">'7. sz. mell.'!$1:$6</definedName>
    <definedName name="_xlnm.Print_Area" localSheetId="0">'1.sz.mell.'!$A$1:$E$128</definedName>
    <definedName name="_xlnm.Print_Area" localSheetId="1">'2.sz.mell  '!$A$1:$J$32</definedName>
    <definedName name="_xlnm.Print_Area" localSheetId="4">'5.sz.mell.'!$A$1:$I$20</definedName>
  </definedNames>
  <calcPr fullCalcOnLoad="1"/>
</workbook>
</file>

<file path=xl/sharedStrings.xml><?xml version="1.0" encoding="utf-8"?>
<sst xmlns="http://schemas.openxmlformats.org/spreadsheetml/2006/main" count="1092" uniqueCount="507">
  <si>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</si>
  <si>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</si>
  <si>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</si>
  <si>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</si>
  <si>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</si>
  <si>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</si>
  <si>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</si>
  <si>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</si>
  <si>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</si>
  <si>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</si>
  <si>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</si>
  <si>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</si>
  <si>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</si>
  <si>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</si>
  <si>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</si>
  <si>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</si>
  <si>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</si>
  <si>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</si>
  <si>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</si>
  <si>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</si>
  <si>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</si>
  <si>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</si>
  <si>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</si>
  <si>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</si>
  <si>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</si>
  <si>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</si>
  <si>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</si>
  <si>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</si>
  <si>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</si>
  <si>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</si>
  <si>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</si>
  <si>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</si>
  <si>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</si>
  <si>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</si>
  <si>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</si>
  <si>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</si>
  <si>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</si>
  <si>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</si>
  <si>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</si>
  <si>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</si>
  <si>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</si>
  <si>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</si>
  <si>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</si>
  <si>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</si>
  <si>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</si>
  <si>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</si>
  <si>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</si>
  <si>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</si>
  <si>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</si>
  <si>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</si>
  <si>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</si>
  <si>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</si>
  <si>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</si>
  <si>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</si>
  <si>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</si>
  <si>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</si>
  <si>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</si>
  <si>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</si>
  <si>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</si>
  <si>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</si>
  <si>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</si>
  <si>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</si>
  <si>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</si>
  <si>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</si>
  <si>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</si>
  <si>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</si>
  <si>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</si>
  <si>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</si>
  <si>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</si>
  <si>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</si>
  <si>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</si>
  <si>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</si>
  <si>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</si>
  <si>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</si>
  <si>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</si>
  <si>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</si>
  <si>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</si>
  <si>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</si>
  <si>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</si>
  <si>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</si>
  <si>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</si>
  <si>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</si>
  <si>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</si>
  <si>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</si>
  <si>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</si>
  <si>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</si>
  <si>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</si>
  <si>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</si>
  <si>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</si>
  <si>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</si>
  <si>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</si>
  <si>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</si>
  <si>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</si>
  <si>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</si>
  <si>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</si>
  <si>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</si>
  <si>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</si>
  <si>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</si>
  <si>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</si>
  <si>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</si>
  <si>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</si>
  <si>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</si>
  <si>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</si>
  <si>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</si>
  <si>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</si>
  <si>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</si>
  <si>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</si>
  <si>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</si>
  <si>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</si>
  <si>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</si>
  <si>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</si>
  <si>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</si>
  <si>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</si>
  <si>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</si>
  <si>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</si>
  <si>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</si>
  <si>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</si>
  <si>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</si>
  <si>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</si>
  <si>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</si>
  <si>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</si>
  <si>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</si>
  <si>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</si>
  <si>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</si>
  <si>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</si>
  <si>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</si>
  <si>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</si>
  <si>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</si>
  <si>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</si>
  <si>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</si>
  <si>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</si>
  <si>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</si>
  <si>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</si>
  <si>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</si>
  <si>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</si>
  <si>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</si>
  <si>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</si>
  <si>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</si>
  <si>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</si>
  <si>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</si>
  <si>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</si>
  <si>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</si>
  <si>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</si>
  <si>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</si>
  <si>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</si>
  <si>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</si>
  <si>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</si>
  <si>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</si>
  <si>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</si>
  <si>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</si>
  <si>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</si>
  <si>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</si>
  <si>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</si>
  <si>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</si>
  <si>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</si>
  <si>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</si>
  <si>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</si>
  <si>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</si>
  <si>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</si>
  <si>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</si>
  <si>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</si>
  <si>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</si>
  <si>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</si>
  <si>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</si>
  <si>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</si>
  <si>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</si>
  <si>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</si>
  <si>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</si>
  <si>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</si>
  <si>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</si>
  <si>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</si>
  <si>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</si>
  <si>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</si>
  <si>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</si>
  <si>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</si>
  <si>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</si>
  <si>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</si>
  <si>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</si>
  <si>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</si>
  <si>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</si>
  <si>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</si>
  <si>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</si>
  <si>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</si>
  <si>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</si>
  <si>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</si>
  <si>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</si>
  <si>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</si>
  <si>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</si>
  <si>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</si>
  <si>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</si>
  <si>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</si>
  <si>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</si>
  <si>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</si>
  <si>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</si>
  <si>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</si>
  <si>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</si>
  <si>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</si>
  <si>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</si>
  <si>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</si>
  <si>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</si>
  <si>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</si>
  <si>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</si>
  <si>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</si>
  <si>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</si>
  <si>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</si>
  <si>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</si>
  <si>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</si>
  <si>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</si>
  <si>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</si>
  <si>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</si>
  <si>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</si>
  <si>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</si>
  <si>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</si>
  <si>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</si>
  <si>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</si>
  <si>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</si>
  <si>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</si>
  <si>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</si>
  <si>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</si>
  <si>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</si>
  <si>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</si>
  <si>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</si>
  <si>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</si>
  <si>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</si>
  <si>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</si>
  <si>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</si>
  <si>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</si>
  <si>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</si>
  <si>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</si>
  <si>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</si>
  <si>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</si>
  <si>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</si>
  <si>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</si>
  <si>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</si>
  <si>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</si>
  <si>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</si>
  <si>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</si>
  <si>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</si>
  <si>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</si>
  <si>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</si>
  <si>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</si>
  <si>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</si>
  <si>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</si>
  <si>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</si>
  <si>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</si>
  <si>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</si>
  <si>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</si>
  <si>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</si>
  <si>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</si>
  <si>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</si>
  <si>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</si>
  <si>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</si>
  <si>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</si>
  <si>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</si>
  <si>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</si>
  <si>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</si>
  <si>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</si>
  <si>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</si>
  <si>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</si>
  <si>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</si>
  <si>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</si>
  <si>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</si>
  <si>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</si>
  <si>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</si>
  <si>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</si>
  <si>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</si>
  <si>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</si>
  <si>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</si>
  <si>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</si>
  <si>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</si>
  <si>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</si>
  <si>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</si>
  <si>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</si>
  <si>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</si>
  <si>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</si>
  <si>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</si>
  <si>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</si>
  <si>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</si>
  <si>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</si>
  <si>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</si>
  <si>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</si>
  <si>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</si>
  <si>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</si>
  <si>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</si>
  <si>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</si>
  <si>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</si>
  <si>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</si>
  <si>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</si>
  <si>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</si>
  <si>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</si>
  <si>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</si>
  <si>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</si>
  <si>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</si>
  <si>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</si>
  <si>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</si>
  <si>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</si>
  <si>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</si>
  <si>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</si>
  <si>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</si>
  <si>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</si>
  <si>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</si>
  <si>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</si>
  <si>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</si>
  <si>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</si>
  <si>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</si>
  <si>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</si>
  <si>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</si>
  <si>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</si>
  <si>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</si>
  <si>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</si>
  <si>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</si>
  <si>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</si>
  <si>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</si>
  <si>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</si>
  <si>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</si>
  <si>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</si>
  <si>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</si>
  <si>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</si>
  <si>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</si>
  <si>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</si>
  <si>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</si>
  <si>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</si>
  <si>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</si>
  <si>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</si>
  <si>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</si>
  <si>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</si>
  <si>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</si>
  <si>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</si>
  <si>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</si>
  <si>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</si>
  <si>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</si>
  <si>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</si>
  <si>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</si>
  <si>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</si>
  <si>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</si>
  <si>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</si>
  <si>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</si>
  <si>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</si>
  <si>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</si>
  <si>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</si>
  <si>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</si>
  <si>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</si>
  <si>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</si>
  <si>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</si>
  <si>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</si>
  <si>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</si>
  <si>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</si>
  <si>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</si>
  <si>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</si>
  <si>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</si>
  <si>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</si>
  <si>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</si>
  <si>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</si>
  <si>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</si>
  <si>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</si>
  <si>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</si>
  <si>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</si>
  <si>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</si>
  <si>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</si>
  <si>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</si>
  <si>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</si>
  <si>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</si>
  <si>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</si>
  <si>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</si>
  <si>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</si>
  <si>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</si>
  <si>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</si>
  <si>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</si>
  <si>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</si>
  <si>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</si>
  <si>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</si>
  <si>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</si>
  <si>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</si>
  <si>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</si>
  <si>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</si>
  <si>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</si>
  <si>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</si>
  <si>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</si>
  <si>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F) AKTÍV IDŐBELI ELHATÁROLÁSOK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</si>
  <si>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</si>
  <si>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</si>
  <si>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</si>
  <si>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</si>
  <si>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</si>
  <si>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</si>
  <si>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</si>
  <si>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</si>
  <si>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2014-2015</t>
  </si>
  <si>
    <t xml:space="preserve">Belföldi finanszírozás bevételei </t>
  </si>
  <si>
    <t xml:space="preserve">   - Visszat. támogatások, kölcsönök törlesztése ÁH-n belülre</t>
  </si>
  <si>
    <t xml:space="preserve">   - Visszat. támogatások, kölcsönök nyújtása ÁH-n kívülre</t>
  </si>
  <si>
    <t>2014.évi módosított ei.</t>
  </si>
  <si>
    <t>H=(D+G)</t>
  </si>
  <si>
    <t xml:space="preserve"> </t>
  </si>
  <si>
    <t>belvíz éáop-5.1.2</t>
  </si>
  <si>
    <t>Tiszagyulaháza Aprajafalva Óvoda</t>
  </si>
  <si>
    <t>A/III Befektett pénzügyi eszközök</t>
  </si>
  <si>
    <t>A/IV Koncesszióba, vagyonkezelésbe qadott eszközök</t>
  </si>
  <si>
    <t>A) NEMZETI VAGYONBA TARTOZÓ BEFEKTETETT ESZKÖZÖK 
     (01+02+03+04)</t>
  </si>
  <si>
    <t>B/1 készletek</t>
  </si>
  <si>
    <t>B/II Értékpapírok</t>
  </si>
  <si>
    <t>B) NEMZETI VAGYONBA TARTOZÓ FORGÓESZKÖZÖK (06+07)</t>
  </si>
  <si>
    <t>C/I Hosszú lejáratú betétek</t>
  </si>
  <si>
    <t>C/III Forintszámlák</t>
  </si>
  <si>
    <t>C) PÉNZESZKÖZÖK (09+10+11)</t>
  </si>
  <si>
    <t>D/I Költségvetési évben esedékes követelés</t>
  </si>
  <si>
    <t>D/II Költségvetési évet követően esedékes követelés</t>
  </si>
  <si>
    <t xml:space="preserve">D/III Követelés jellegű elszámolások </t>
  </si>
  <si>
    <t>D) KÖVETELÉSEK (13+14+15)</t>
  </si>
  <si>
    <t xml:space="preserve">E) EGYÉB SAJÁTOS ESZKÖZOLDALI ELSZÁMOLÁSOK </t>
  </si>
  <si>
    <t>ESZKÖZÖK ÖSSZESEN  (05+08+12+16+17+18)</t>
  </si>
  <si>
    <t>Nemzeti vagyon és egyéb eszközök induláskori értéke</t>
  </si>
  <si>
    <t>G/IV Felhalmozott eredmény</t>
  </si>
  <si>
    <t>G/V Mérleg szerinti eredmény</t>
  </si>
  <si>
    <t>G) SAJÁT TŐKE (20+21+22)</t>
  </si>
  <si>
    <t xml:space="preserve">H/I Költségvetési évben esedékes kötelezettségek </t>
  </si>
  <si>
    <t>H/II Költségvetési évet követően esedékes kötelezettségek</t>
  </si>
  <si>
    <t>H/III Kötelezettség jellegű sajátos elszámolások</t>
  </si>
  <si>
    <t>H) KÖTELEZETTSÉGEK</t>
  </si>
  <si>
    <t>I)EGYÉB SAJÁTOS FORRÁSOLDALI ELSZÁMOLÁSOK</t>
  </si>
  <si>
    <t>J) KINCSTÁRI SZÁMLAVEZETÉSSEL KAPCSOLATOS ELSZÁMOLÁSOK</t>
  </si>
  <si>
    <t>K) PASSZÍV IDŐBELI ELHATÁSOLÁSOK</t>
  </si>
  <si>
    <t>FORRÁSOK ÖSSZESEN (23+27+28+29+30)</t>
  </si>
  <si>
    <t>ezer forint</t>
  </si>
  <si>
    <t>Felhasználás 2014.XII.31-ig</t>
  </si>
  <si>
    <t>Összes teljesítés</t>
  </si>
  <si>
    <t>Beruházási (felhalmozási) kiadások teljesítése beruházásonként</t>
  </si>
  <si>
    <t>Felújítási kiadások teljesítése felújításonként</t>
  </si>
  <si>
    <t xml:space="preserve">Összeg  </t>
  </si>
  <si>
    <t>A/II Tárgyi eszközk</t>
  </si>
  <si>
    <t>Sorszám</t>
  </si>
  <si>
    <t>29.</t>
  </si>
  <si>
    <t>30.</t>
  </si>
  <si>
    <t>A.</t>
  </si>
  <si>
    <t>Bruttó érték</t>
  </si>
  <si>
    <t>C/II pénztárak csekkek</t>
  </si>
  <si>
    <t>Működési célú költségvetési támogatások és kiegészítő támogatások</t>
  </si>
  <si>
    <r>
      <t xml:space="preserve">   Működési költségvetés kiadásai </t>
    </r>
    <r>
      <rPr>
        <sz val="8"/>
        <color indexed="10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</si>
  <si>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color indexed="10"/>
        <rFont val="Times New Roman CE"/>
        <family val="0"/>
      </rPr>
      <t>(2.1.+2.3.+2.5.)</t>
    </r>
  </si>
  <si>
    <t>2015.évi eredeti előirányzat</t>
  </si>
  <si>
    <t>Felhasználás 2015.XII.31-ig</t>
  </si>
  <si>
    <t>2015.évi módosított előirányzat</t>
  </si>
  <si>
    <t>óvoda felújítás</t>
  </si>
  <si>
    <t>2015-2016</t>
  </si>
  <si>
    <t>busz beszerzés</t>
  </si>
  <si>
    <t>hivatal kisértékű eszközök</t>
  </si>
  <si>
    <t>óvoda kisértékű eszközök</t>
  </si>
  <si>
    <t>Tiszagyulaháza Község 2015. évi pénzeszköz változásának levezetése</t>
  </si>
  <si>
    <t>Pénzkészlet 2014. december 31-én</t>
  </si>
  <si>
    <t>Záró pénzkészlet 2015. december 31-én</t>
  </si>
  <si>
    <r>
      <t xml:space="preserve"> </t>
    </r>
    <r>
      <rPr>
        <sz val="10"/>
        <color indexed="10"/>
        <rFont val="Times New Roman CE"/>
        <family val="1"/>
      </rPr>
      <t>Bankszámlák egyenlege</t>
    </r>
  </si>
  <si>
    <r>
      <t xml:space="preserve"> </t>
    </r>
    <r>
      <rPr>
        <sz val="10"/>
        <color indexed="10"/>
        <rFont val="Times New Roman CE"/>
        <family val="1"/>
      </rPr>
      <t>Pénztárak és betétkönyvek egyenlege</t>
    </r>
  </si>
  <si>
    <t>Összeg</t>
  </si>
  <si>
    <t xml:space="preserve">2015. évi költségvetési maradvány összesen </t>
  </si>
  <si>
    <t>01 Alaptevékyenség költségvetési bevételei</t>
  </si>
  <si>
    <t>02 Alaptevékenység költségvetési kiadásai</t>
  </si>
  <si>
    <t>03 Alaptevékenység finanaszírozási bevételei</t>
  </si>
  <si>
    <t>04 Alaptevékenység finanaszírozási kiadásai</t>
  </si>
  <si>
    <t>A) Alaptevékenység maradványa</t>
  </si>
  <si>
    <t>05 Vállalkozási tevékenység költségvetési bevételei</t>
  </si>
  <si>
    <t>06 Vállalkozási tevékenység költségvetési kiadásai</t>
  </si>
  <si>
    <t>08 Vállalkozási tevékenység finanaszírozási kiadásai</t>
  </si>
  <si>
    <t>07 Vállalkozási tevékenység finanaszírozási bevételei</t>
  </si>
  <si>
    <t xml:space="preserve">IV Vállalkozási tevékenység finanszírozási egyenlege </t>
  </si>
  <si>
    <t xml:space="preserve">III vállalkozási tevékenység költségvetési egyenlege </t>
  </si>
  <si>
    <t xml:space="preserve">II Alaptevékenység finanszírozási egyenlege </t>
  </si>
  <si>
    <t xml:space="preserve">I alaptevékenység költségvetési egyenlege </t>
  </si>
  <si>
    <t>B) Vállalkozási tevékenység maradványa</t>
  </si>
  <si>
    <t>C) Összes maradvány</t>
  </si>
  <si>
    <t>D) Alaptevékenység kötelezettséggel terhelt maradványa</t>
  </si>
  <si>
    <t>E) Alaptevékenység szabad maradványa</t>
  </si>
  <si>
    <t>F) Vállalkozási tevékenységet terhelő befizetési kötelezettség</t>
  </si>
  <si>
    <t>G) Vállalkozási tevékenység felhasználható maradványa</t>
  </si>
  <si>
    <t>Előző időszak</t>
  </si>
  <si>
    <t>Módosítások</t>
  </si>
  <si>
    <t>Tárgyidőszak</t>
  </si>
  <si>
    <t>Eszközök</t>
  </si>
  <si>
    <t>Nettó érték</t>
  </si>
  <si>
    <t>I. Immateriális javak</t>
  </si>
  <si>
    <t>II. Tárgyi Eszközök</t>
  </si>
  <si>
    <t>1. Ingatlanok és kapcsolódó vagyoni értékű jogok</t>
  </si>
  <si>
    <t>2. Gépek, berendezések, felszerelések, járművek</t>
  </si>
  <si>
    <t>3. Tenyészállatok</t>
  </si>
  <si>
    <t>4. Beruházások, felújítások</t>
  </si>
  <si>
    <t>5. Tárgyi eszközök értékhelyesbítése</t>
  </si>
  <si>
    <t>1. Tartós részesedések</t>
  </si>
  <si>
    <t>2. Tartós hitelviszonyt megtestesítő értékpapír</t>
  </si>
  <si>
    <t>3. Befektett pénzügyi eszközök értékhelyesbítése</t>
  </si>
  <si>
    <t>III. Befektett eszközök</t>
  </si>
  <si>
    <t>IV. Koncesszióba, vagyonkezelésbe adott eszközök</t>
  </si>
  <si>
    <t>A. Nemzeti vagyonba tartozó befektett eszközök összesen</t>
  </si>
  <si>
    <t>B. Nemzeti vagyonba tartozó forgóeszközök</t>
  </si>
  <si>
    <t>I. Készletek</t>
  </si>
  <si>
    <t>II. Értékpapírok</t>
  </si>
  <si>
    <t>B. Nemzeti vagyonba tartozó forgóeszközök összesen</t>
  </si>
  <si>
    <t>C. Pénzeszközök</t>
  </si>
  <si>
    <t>I. Lekötött bankbetétek</t>
  </si>
  <si>
    <t>II. Pénztárak, csekekk betétkönyvek</t>
  </si>
  <si>
    <t>III.Forintszámlák</t>
  </si>
  <si>
    <t>IV. Deviza számlák</t>
  </si>
  <si>
    <t>C. Pénzeszközök összesen</t>
  </si>
  <si>
    <t>"0"-ra leírt eszközök</t>
  </si>
  <si>
    <t>Könyviteli mérlegben értékkel szereplő eszközök</t>
  </si>
  <si>
    <t>közmunka beszerzések</t>
  </si>
  <si>
    <t>Konica fénymásoló</t>
  </si>
  <si>
    <r>
      <t xml:space="preserve">   Működési költségvetés kiadásai </t>
    </r>
    <r>
      <rPr>
        <sz val="8"/>
        <color indexed="10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</si>
  <si>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color indexed="10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</si>
</sst>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92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2"/>
      <name val="Times New Roman"/>
      <family val="1"/>
    </font>
    <font>
      <sz val="8"/>
      <color indexed="10"/>
      <name val="Times New Roman CE"/>
      <family val="0"/>
    </font>
    <font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b/>
      <i/>
      <sz val="9"/>
      <color indexed="10"/>
      <name val="Times New Roman CE"/>
      <family val="0"/>
    </font>
    <font>
      <b/>
      <i/>
      <sz val="10"/>
      <color indexed="10"/>
      <name val="Times New Roman CE"/>
      <family val="1"/>
    </font>
    <font>
      <b/>
      <sz val="9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i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11"/>
      <color indexed="10"/>
      <name val="Times New Roman CE"/>
      <family val="1"/>
    </font>
    <font>
      <b/>
      <sz val="11"/>
      <color indexed="10"/>
      <name val="Times New Roman CE"/>
      <family val="1"/>
    </font>
    <font>
      <b/>
      <i/>
      <sz val="8"/>
      <color indexed="10"/>
      <name val="Times New Roman CE"/>
      <family val="1"/>
    </font>
    <font>
      <sz val="10"/>
      <color indexed="10"/>
      <name val="Wingdings"/>
      <family val="0"/>
    </font>
    <font>
      <sz val="9"/>
      <color indexed="10"/>
      <name val="Times New Roman CE"/>
      <family val="0"/>
    </font>
    <font>
      <i/>
      <sz val="10"/>
      <color indexed="10"/>
      <name val="Times New Roman CE"/>
      <family val="0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b/>
      <i/>
      <sz val="9"/>
      <color rgb="FFFF0000"/>
      <name val="Times New Roman CE"/>
      <family val="0"/>
    </font>
    <font>
      <b/>
      <i/>
      <sz val="10"/>
      <color rgb="FFFF0000"/>
      <name val="Times New Roman CE"/>
      <family val="1"/>
    </font>
    <font>
      <b/>
      <sz val="9"/>
      <color rgb="FFFF0000"/>
      <name val="Times New Roman CE"/>
      <family val="1"/>
    </font>
    <font>
      <sz val="10"/>
      <color rgb="FFFF0000"/>
      <name val="Times New Roman CE"/>
      <family val="0"/>
    </font>
    <font>
      <b/>
      <sz val="8"/>
      <color rgb="FFFF0000"/>
      <name val="Times New Roman CE"/>
      <family val="1"/>
    </font>
    <font>
      <sz val="8"/>
      <color rgb="FFFF0000"/>
      <name val="Times New Roman CE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FF0000"/>
      <name val="Times New Roman CE"/>
      <family val="0"/>
    </font>
    <font>
      <b/>
      <sz val="10"/>
      <color rgb="FFFF0000"/>
      <name val="Times New Roman CE"/>
      <family val="0"/>
    </font>
    <font>
      <i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1"/>
      <color rgb="FFFF0000"/>
      <name val="Times New Roman CE"/>
      <family val="1"/>
    </font>
    <font>
      <b/>
      <sz val="11"/>
      <color rgb="FFFF0000"/>
      <name val="Times New Roman CE"/>
      <family val="1"/>
    </font>
    <font>
      <b/>
      <i/>
      <sz val="8"/>
      <color rgb="FFFF0000"/>
      <name val="Times New Roman CE"/>
      <family val="1"/>
    </font>
    <font>
      <sz val="10"/>
      <color rgb="FFFF0000"/>
      <name val="Wingdings"/>
      <family val="0"/>
    </font>
    <font>
      <sz val="9"/>
      <color rgb="FFFF0000"/>
      <name val="Times New Roman CE"/>
      <family val="0"/>
    </font>
    <font>
      <i/>
      <sz val="10"/>
      <color rgb="FFFF0000"/>
      <name val="Times New Roman CE"/>
      <family val="0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11"/>
      <color rgb="FFFF0000"/>
      <name val="Times New Roman CE"/>
      <family val="1"/>
    </font>
    <font>
      <sz val="11"/>
      <color rgb="FFFF000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14" borderId="7" applyNumberFormat="0" applyFont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1" borderId="1" applyNumberFormat="0" applyAlignment="0" applyProtection="0"/>
    <xf numFmtId="9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66" fillId="0" borderId="0" xfId="60" applyFont="1" applyFill="1" applyProtection="1">
      <alignment/>
      <protection/>
    </xf>
    <xf numFmtId="164" fontId="67" fillId="0" borderId="10" xfId="60" applyNumberFormat="1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horizontal="right" vertical="center"/>
      <protection/>
    </xf>
    <xf numFmtId="0" fontId="69" fillId="0" borderId="11" xfId="60" applyFont="1" applyFill="1" applyBorder="1" applyAlignment="1" applyProtection="1">
      <alignment horizontal="center" vertical="center" wrapText="1"/>
      <protection/>
    </xf>
    <xf numFmtId="0" fontId="69" fillId="0" borderId="12" xfId="60" applyFont="1" applyFill="1" applyBorder="1" applyAlignment="1" applyProtection="1">
      <alignment horizontal="center" vertical="center" wrapText="1"/>
      <protection/>
    </xf>
    <xf numFmtId="0" fontId="70" fillId="0" borderId="0" xfId="60" applyFont="1" applyFill="1" applyProtection="1">
      <alignment/>
      <protection/>
    </xf>
    <xf numFmtId="0" fontId="71" fillId="0" borderId="13" xfId="60" applyFont="1" applyFill="1" applyBorder="1" applyAlignment="1" applyProtection="1">
      <alignment horizontal="center" vertical="center" wrapText="1"/>
      <protection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1" fillId="0" borderId="15" xfId="60" applyFont="1" applyFill="1" applyBorder="1" applyAlignment="1" applyProtection="1">
      <alignment horizontal="center" vertical="center" wrapText="1"/>
      <protection/>
    </xf>
    <xf numFmtId="0" fontId="72" fillId="0" borderId="0" xfId="60" applyFont="1" applyFill="1" applyProtection="1">
      <alignment/>
      <protection/>
    </xf>
    <xf numFmtId="0" fontId="71" fillId="0" borderId="13" xfId="60" applyFont="1" applyFill="1" applyBorder="1" applyAlignment="1" applyProtection="1">
      <alignment horizontal="left" vertical="center" wrapText="1" indent="1"/>
      <protection/>
    </xf>
    <xf numFmtId="0" fontId="71" fillId="0" borderId="14" xfId="60" applyFont="1" applyFill="1" applyBorder="1" applyAlignment="1" applyProtection="1">
      <alignment horizontal="left" vertical="center" wrapText="1" indent="1"/>
      <protection/>
    </xf>
    <xf numFmtId="164" fontId="71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71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60" applyFont="1" applyFill="1" applyProtection="1">
      <alignment/>
      <protection/>
    </xf>
    <xf numFmtId="49" fontId="72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73" fillId="0" borderId="17" xfId="0" applyFont="1" applyBorder="1" applyAlignment="1" applyProtection="1">
      <alignment horizontal="left" wrapText="1" indent="1"/>
      <protection/>
    </xf>
    <xf numFmtId="164" fontId="72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49" fontId="72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73" fillId="0" borderId="20" xfId="0" applyFont="1" applyBorder="1" applyAlignment="1" applyProtection="1">
      <alignment horizontal="left" wrapText="1" indent="1"/>
      <protection/>
    </xf>
    <xf numFmtId="164" fontId="72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49" fontId="72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73" fillId="0" borderId="23" xfId="0" applyFont="1" applyBorder="1" applyAlignment="1" applyProtection="1">
      <alignment horizontal="left" wrapText="1" indent="1"/>
      <protection/>
    </xf>
    <xf numFmtId="164" fontId="7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14" xfId="0" applyFont="1" applyBorder="1" applyAlignment="1" applyProtection="1">
      <alignment horizontal="left" vertical="center" wrapText="1" indent="1"/>
      <protection/>
    </xf>
    <xf numFmtId="0" fontId="73" fillId="0" borderId="23" xfId="0" applyFont="1" applyBorder="1" applyAlignment="1" applyProtection="1">
      <alignment horizontal="left" vertical="center" wrapText="1" indent="1"/>
      <protection/>
    </xf>
    <xf numFmtId="164" fontId="71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71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72" fillId="0" borderId="17" xfId="60" applyNumberFormat="1" applyFont="1" applyFill="1" applyBorder="1" applyAlignment="1" applyProtection="1">
      <alignment horizontal="right" vertical="center" wrapText="1" indent="1"/>
      <protection/>
    </xf>
    <xf numFmtId="164" fontId="72" fillId="0" borderId="18" xfId="60" applyNumberFormat="1" applyFont="1" applyFill="1" applyBorder="1" applyAlignment="1" applyProtection="1">
      <alignment horizontal="right" vertical="center" wrapText="1" indent="1"/>
      <protection/>
    </xf>
    <xf numFmtId="164" fontId="72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13" xfId="0" applyFont="1" applyBorder="1" applyAlignment="1" applyProtection="1">
      <alignment vertical="center" wrapText="1"/>
      <protection/>
    </xf>
    <xf numFmtId="0" fontId="73" fillId="0" borderId="23" xfId="0" applyFont="1" applyBorder="1" applyAlignment="1" applyProtection="1">
      <alignment vertical="center" wrapText="1"/>
      <protection/>
    </xf>
    <xf numFmtId="164" fontId="71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14" xfId="0" applyFont="1" applyBorder="1" applyAlignment="1" applyProtection="1">
      <alignment vertical="center" wrapText="1"/>
      <protection/>
    </xf>
    <xf numFmtId="0" fontId="74" fillId="0" borderId="25" xfId="0" applyFont="1" applyBorder="1" applyAlignment="1" applyProtection="1">
      <alignment vertical="center" wrapText="1"/>
      <protection/>
    </xf>
    <xf numFmtId="0" fontId="74" fillId="0" borderId="26" xfId="0" applyFont="1" applyBorder="1" applyAlignment="1" applyProtection="1">
      <alignment vertical="center" wrapText="1"/>
      <protection/>
    </xf>
    <xf numFmtId="0" fontId="75" fillId="0" borderId="0" xfId="0" applyFont="1" applyBorder="1" applyAlignment="1" applyProtection="1">
      <alignment horizontal="left" vertical="center" wrapText="1" indent="1"/>
      <protection/>
    </xf>
    <xf numFmtId="164" fontId="69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67" fillId="0" borderId="10" xfId="60" applyNumberFormat="1" applyFont="1" applyFill="1" applyBorder="1" applyAlignment="1" applyProtection="1">
      <alignment/>
      <protection/>
    </xf>
    <xf numFmtId="0" fontId="68" fillId="0" borderId="10" xfId="0" applyFont="1" applyFill="1" applyBorder="1" applyAlignment="1" applyProtection="1">
      <alignment horizontal="right"/>
      <protection/>
    </xf>
    <xf numFmtId="0" fontId="70" fillId="0" borderId="0" xfId="60" applyFont="1" applyFill="1" applyAlignment="1" applyProtection="1">
      <alignment/>
      <protection/>
    </xf>
    <xf numFmtId="0" fontId="66" fillId="0" borderId="0" xfId="60" applyFont="1" applyFill="1" applyAlignment="1" applyProtection="1">
      <alignment/>
      <protection/>
    </xf>
    <xf numFmtId="0" fontId="71" fillId="0" borderId="27" xfId="60" applyFont="1" applyFill="1" applyBorder="1" applyAlignment="1" applyProtection="1">
      <alignment horizontal="center" vertical="center" wrapText="1"/>
      <protection/>
    </xf>
    <xf numFmtId="0" fontId="71" fillId="0" borderId="28" xfId="60" applyFont="1" applyFill="1" applyBorder="1" applyAlignment="1" applyProtection="1">
      <alignment horizontal="left" vertical="center" wrapText="1" indent="1"/>
      <protection/>
    </xf>
    <xf numFmtId="0" fontId="71" fillId="0" borderId="29" xfId="60" applyFont="1" applyFill="1" applyBorder="1" applyAlignment="1" applyProtection="1">
      <alignment vertical="center" wrapText="1"/>
      <protection/>
    </xf>
    <xf numFmtId="164" fontId="71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71" fillId="0" borderId="30" xfId="60" applyNumberFormat="1" applyFont="1" applyFill="1" applyBorder="1" applyAlignment="1" applyProtection="1">
      <alignment horizontal="right" vertical="center" wrapText="1" indent="1"/>
      <protection/>
    </xf>
    <xf numFmtId="49" fontId="72" fillId="0" borderId="31" xfId="60" applyNumberFormat="1" applyFont="1" applyFill="1" applyBorder="1" applyAlignment="1" applyProtection="1">
      <alignment horizontal="left" vertical="center" wrapText="1" indent="1"/>
      <protection/>
    </xf>
    <xf numFmtId="0" fontId="72" fillId="0" borderId="32" xfId="60" applyFont="1" applyFill="1" applyBorder="1" applyAlignment="1" applyProtection="1">
      <alignment horizontal="left" vertical="center" wrapText="1" indent="1"/>
      <protection/>
    </xf>
    <xf numFmtId="164" fontId="72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0" fontId="72" fillId="0" borderId="20" xfId="60" applyFont="1" applyFill="1" applyBorder="1" applyAlignment="1" applyProtection="1">
      <alignment horizontal="left" vertical="center" wrapText="1" indent="1"/>
      <protection/>
    </xf>
    <xf numFmtId="0" fontId="72" fillId="0" borderId="34" xfId="60" applyFont="1" applyFill="1" applyBorder="1" applyAlignment="1" applyProtection="1">
      <alignment horizontal="left" vertical="center" wrapText="1" indent="1"/>
      <protection/>
    </xf>
    <xf numFmtId="0" fontId="72" fillId="0" borderId="0" xfId="60" applyFont="1" applyFill="1" applyBorder="1" applyAlignment="1" applyProtection="1">
      <alignment horizontal="left" vertical="center" wrapText="1" indent="1"/>
      <protection/>
    </xf>
    <xf numFmtId="0" fontId="72" fillId="0" borderId="20" xfId="60" applyFont="1" applyFill="1" applyBorder="1" applyAlignment="1" applyProtection="1">
      <alignment horizontal="left" indent="6"/>
      <protection/>
    </xf>
    <xf numFmtId="0" fontId="72" fillId="0" borderId="20" xfId="60" applyFont="1" applyFill="1" applyBorder="1" applyAlignment="1" applyProtection="1">
      <alignment horizontal="left" vertical="center" wrapText="1" indent="6"/>
      <protection/>
    </xf>
    <xf numFmtId="49" fontId="72" fillId="0" borderId="35" xfId="60" applyNumberFormat="1" applyFont="1" applyFill="1" applyBorder="1" applyAlignment="1" applyProtection="1">
      <alignment horizontal="left" vertical="center" wrapText="1" indent="1"/>
      <protection/>
    </xf>
    <xf numFmtId="0" fontId="72" fillId="0" borderId="23" xfId="60" applyFont="1" applyFill="1" applyBorder="1" applyAlignment="1" applyProtection="1">
      <alignment horizontal="left" vertical="center" wrapText="1" indent="6"/>
      <protection/>
    </xf>
    <xf numFmtId="49" fontId="72" fillId="0" borderId="36" xfId="60" applyNumberFormat="1" applyFont="1" applyFill="1" applyBorder="1" applyAlignment="1" applyProtection="1">
      <alignment horizontal="left" vertical="center" wrapText="1" indent="1"/>
      <protection/>
    </xf>
    <xf numFmtId="0" fontId="72" fillId="0" borderId="11" xfId="60" applyFont="1" applyFill="1" applyBorder="1" applyAlignment="1" applyProtection="1">
      <alignment horizontal="left" vertical="center" wrapText="1" indent="6"/>
      <protection/>
    </xf>
    <xf numFmtId="164" fontId="7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71" fillId="0" borderId="14" xfId="60" applyFont="1" applyFill="1" applyBorder="1" applyAlignment="1" applyProtection="1">
      <alignment vertical="center" wrapText="1"/>
      <protection/>
    </xf>
    <xf numFmtId="0" fontId="72" fillId="0" borderId="23" xfId="60" applyFont="1" applyFill="1" applyBorder="1" applyAlignment="1" applyProtection="1">
      <alignment horizontal="left" vertical="center" wrapText="1" indent="1"/>
      <protection/>
    </xf>
    <xf numFmtId="0" fontId="73" fillId="0" borderId="20" xfId="0" applyFont="1" applyBorder="1" applyAlignment="1" applyProtection="1">
      <alignment horizontal="left" vertical="center" wrapText="1" indent="1"/>
      <protection/>
    </xf>
    <xf numFmtId="0" fontId="72" fillId="0" borderId="17" xfId="60" applyFont="1" applyFill="1" applyBorder="1" applyAlignment="1" applyProtection="1">
      <alignment horizontal="left" vertical="center" wrapText="1" indent="6"/>
      <protection/>
    </xf>
    <xf numFmtId="0" fontId="70" fillId="0" borderId="0" xfId="60" applyFont="1" applyFill="1" applyAlignment="1" applyProtection="1">
      <alignment horizontal="left" vertical="center" indent="1"/>
      <protection/>
    </xf>
    <xf numFmtId="0" fontId="66" fillId="0" borderId="0" xfId="60" applyFont="1" applyFill="1" applyAlignment="1" applyProtection="1">
      <alignment horizontal="left" vertical="center" indent="1"/>
      <protection/>
    </xf>
    <xf numFmtId="0" fontId="71" fillId="0" borderId="14" xfId="60" applyFont="1" applyFill="1" applyBorder="1" applyAlignment="1" applyProtection="1">
      <alignment horizontal="left" vertical="center" wrapText="1" indent="1"/>
      <protection/>
    </xf>
    <xf numFmtId="0" fontId="72" fillId="0" borderId="17" xfId="60" applyFont="1" applyFill="1" applyBorder="1" applyAlignment="1" applyProtection="1">
      <alignment horizontal="left" vertical="center" wrapText="1" indent="1"/>
      <protection/>
    </xf>
    <xf numFmtId="0" fontId="72" fillId="0" borderId="38" xfId="60" applyFont="1" applyFill="1" applyBorder="1" applyAlignment="1" applyProtection="1">
      <alignment horizontal="left" vertical="center" wrapText="1" indent="1"/>
      <protection/>
    </xf>
    <xf numFmtId="164" fontId="74" fillId="0" borderId="14" xfId="0" applyNumberFormat="1" applyFont="1" applyBorder="1" applyAlignment="1" applyProtection="1">
      <alignment horizontal="right" vertical="center" wrapText="1" indent="1"/>
      <protection/>
    </xf>
    <xf numFmtId="164" fontId="74" fillId="0" borderId="15" xfId="0" applyNumberFormat="1" applyFont="1" applyBorder="1" applyAlignment="1" applyProtection="1">
      <alignment horizontal="right" vertical="center" wrapText="1" indent="1"/>
      <protection/>
    </xf>
    <xf numFmtId="0" fontId="76" fillId="0" borderId="0" xfId="60" applyFont="1" applyFill="1" applyProtection="1">
      <alignment/>
      <protection/>
    </xf>
    <xf numFmtId="164" fontId="7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7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74" fillId="0" borderId="25" xfId="0" applyFont="1" applyBorder="1" applyAlignment="1" applyProtection="1">
      <alignment horizontal="left" vertical="center" wrapText="1" indent="1"/>
      <protection/>
    </xf>
    <xf numFmtId="0" fontId="75" fillId="0" borderId="26" xfId="0" applyFont="1" applyBorder="1" applyAlignment="1" applyProtection="1">
      <alignment horizontal="left" vertical="center" wrapText="1" indent="1"/>
      <protection/>
    </xf>
    <xf numFmtId="164" fontId="67" fillId="0" borderId="10" xfId="60" applyNumberFormat="1" applyFont="1" applyFill="1" applyBorder="1" applyAlignment="1" applyProtection="1">
      <alignment horizontal="left" vertical="center"/>
      <protection/>
    </xf>
    <xf numFmtId="0" fontId="66" fillId="0" borderId="0" xfId="60" applyFont="1" applyFill="1" applyAlignment="1" applyProtection="1">
      <alignment horizontal="right" vertical="center" indent="1"/>
      <protection/>
    </xf>
    <xf numFmtId="164" fontId="71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70" fillId="0" borderId="0" xfId="0" applyNumberFormat="1" applyFont="1" applyFill="1" applyAlignment="1" applyProtection="1">
      <alignment vertical="center" wrapText="1"/>
      <protection/>
    </xf>
    <xf numFmtId="164" fontId="76" fillId="0" borderId="0" xfId="0" applyNumberFormat="1" applyFont="1" applyFill="1" applyAlignment="1" applyProtection="1">
      <alignment horizontal="centerContinuous" vertical="center" wrapText="1"/>
      <protection/>
    </xf>
    <xf numFmtId="164" fontId="70" fillId="0" borderId="0" xfId="0" applyNumberFormat="1" applyFont="1" applyFill="1" applyAlignment="1" applyProtection="1">
      <alignment horizontal="centerContinuous" vertical="center"/>
      <protection/>
    </xf>
    <xf numFmtId="164" fontId="70" fillId="0" borderId="0" xfId="0" applyNumberFormat="1" applyFont="1" applyFill="1" applyAlignment="1" applyProtection="1">
      <alignment horizontal="center" vertical="center" wrapText="1"/>
      <protection/>
    </xf>
    <xf numFmtId="164" fontId="68" fillId="0" borderId="0" xfId="0" applyNumberFormat="1" applyFont="1" applyFill="1" applyAlignment="1" applyProtection="1">
      <alignment horizontal="right" vertical="center"/>
      <protection/>
    </xf>
    <xf numFmtId="164" fontId="69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69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9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69" fillId="0" borderId="13" xfId="0" applyNumberFormat="1" applyFont="1" applyFill="1" applyBorder="1" applyAlignment="1" applyProtection="1">
      <alignment horizontal="center" vertical="center" wrapText="1"/>
      <protection/>
    </xf>
    <xf numFmtId="164" fontId="69" fillId="0" borderId="14" xfId="0" applyNumberFormat="1" applyFont="1" applyFill="1" applyBorder="1" applyAlignment="1" applyProtection="1">
      <alignment horizontal="center" vertical="center" wrapText="1"/>
      <protection/>
    </xf>
    <xf numFmtId="164" fontId="69" fillId="0" borderId="39" xfId="0" applyNumberFormat="1" applyFont="1" applyFill="1" applyBorder="1" applyAlignment="1" applyProtection="1">
      <alignment horizontal="center" vertical="center" wrapText="1"/>
      <protection/>
    </xf>
    <xf numFmtId="164" fontId="69" fillId="0" borderId="27" xfId="0" applyNumberFormat="1" applyFont="1" applyFill="1" applyBorder="1" applyAlignment="1" applyProtection="1">
      <alignment horizontal="center" vertical="center" wrapText="1"/>
      <protection/>
    </xf>
    <xf numFmtId="164" fontId="77" fillId="0" borderId="0" xfId="0" applyNumberFormat="1" applyFont="1" applyFill="1" applyAlignment="1" applyProtection="1">
      <alignment horizontal="center" vertical="center" wrapText="1"/>
      <protection/>
    </xf>
    <xf numFmtId="164" fontId="71" fillId="0" borderId="40" xfId="0" applyNumberFormat="1" applyFont="1" applyFill="1" applyBorder="1" applyAlignment="1" applyProtection="1">
      <alignment horizontal="center" vertical="center" wrapText="1"/>
      <protection/>
    </xf>
    <xf numFmtId="164" fontId="71" fillId="0" borderId="13" xfId="0" applyNumberFormat="1" applyFont="1" applyFill="1" applyBorder="1" applyAlignment="1" applyProtection="1">
      <alignment horizontal="center" vertical="center" wrapText="1"/>
      <protection/>
    </xf>
    <xf numFmtId="164" fontId="71" fillId="0" borderId="14" xfId="0" applyNumberFormat="1" applyFont="1" applyFill="1" applyBorder="1" applyAlignment="1" applyProtection="1">
      <alignment horizontal="center" vertical="center" wrapText="1"/>
      <protection/>
    </xf>
    <xf numFmtId="164" fontId="71" fillId="0" borderId="27" xfId="0" applyNumberFormat="1" applyFont="1" applyFill="1" applyBorder="1" applyAlignment="1" applyProtection="1">
      <alignment horizontal="center" vertical="center" wrapText="1"/>
      <protection/>
    </xf>
    <xf numFmtId="164" fontId="71" fillId="0" borderId="0" xfId="0" applyNumberFormat="1" applyFont="1" applyFill="1" applyAlignment="1" applyProtection="1">
      <alignment horizontal="center" vertical="center" wrapText="1"/>
      <protection/>
    </xf>
    <xf numFmtId="164" fontId="7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77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1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7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78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7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78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7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7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7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77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72" fillId="0" borderId="19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72" fillId="0" borderId="19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72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8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78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7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7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7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72" fillId="0" borderId="22" xfId="0" applyNumberFormat="1" applyFont="1" applyFill="1" applyBorder="1" applyAlignment="1" applyProtection="1">
      <alignment horizontal="left" vertical="center" wrapText="1" indent="2"/>
      <protection/>
    </xf>
    <xf numFmtId="0" fontId="79" fillId="0" borderId="0" xfId="62" applyFont="1" applyFill="1" applyProtection="1">
      <alignment/>
      <protection/>
    </xf>
    <xf numFmtId="0" fontId="80" fillId="0" borderId="0" xfId="62" applyFont="1" applyFill="1" applyAlignment="1" applyProtection="1">
      <alignment horizontal="center"/>
      <protection/>
    </xf>
    <xf numFmtId="0" fontId="74" fillId="0" borderId="31" xfId="62" applyFont="1" applyFill="1" applyBorder="1" applyProtection="1">
      <alignment/>
      <protection/>
    </xf>
    <xf numFmtId="0" fontId="74" fillId="0" borderId="32" xfId="62" applyFont="1" applyFill="1" applyBorder="1" applyProtection="1">
      <alignment/>
      <protection/>
    </xf>
    <xf numFmtId="0" fontId="74" fillId="0" borderId="51" xfId="62" applyFont="1" applyFill="1" applyBorder="1" applyAlignment="1" applyProtection="1">
      <alignment horizontal="center"/>
      <protection/>
    </xf>
    <xf numFmtId="0" fontId="74" fillId="0" borderId="19" xfId="62" applyFont="1" applyFill="1" applyBorder="1" applyAlignment="1" applyProtection="1">
      <alignment horizontal="center" vertical="center" wrapText="1"/>
      <protection/>
    </xf>
    <xf numFmtId="0" fontId="80" fillId="0" borderId="20" xfId="62" applyFont="1" applyFill="1" applyBorder="1" applyAlignment="1" applyProtection="1">
      <alignment horizontal="center" vertical="center" wrapText="1"/>
      <protection/>
    </xf>
    <xf numFmtId="173" fontId="71" fillId="0" borderId="20" xfId="61" applyNumberFormat="1" applyFont="1" applyFill="1" applyBorder="1" applyAlignment="1" applyProtection="1">
      <alignment horizontal="center" vertical="center"/>
      <protection/>
    </xf>
    <xf numFmtId="172" fontId="74" fillId="0" borderId="20" xfId="62" applyNumberFormat="1" applyFont="1" applyFill="1" applyBorder="1" applyAlignment="1" applyProtection="1">
      <alignment horizontal="center" vertical="center" wrapText="1"/>
      <protection/>
    </xf>
    <xf numFmtId="172" fontId="74" fillId="0" borderId="44" xfId="62" applyNumberFormat="1" applyFont="1" applyFill="1" applyBorder="1" applyAlignment="1" applyProtection="1">
      <alignment horizontal="center" vertical="center" wrapText="1"/>
      <protection/>
    </xf>
    <xf numFmtId="0" fontId="79" fillId="0" borderId="0" xfId="62" applyFont="1" applyFill="1" applyAlignment="1" applyProtection="1">
      <alignment vertical="center"/>
      <protection/>
    </xf>
    <xf numFmtId="0" fontId="73" fillId="0" borderId="16" xfId="62" applyFont="1" applyFill="1" applyBorder="1" applyAlignment="1" applyProtection="1">
      <alignment vertical="center"/>
      <protection/>
    </xf>
    <xf numFmtId="0" fontId="81" fillId="0" borderId="52" xfId="62" applyFont="1" applyFill="1" applyBorder="1" applyAlignment="1" applyProtection="1">
      <alignment horizontal="left" vertical="center" wrapText="1" indent="1"/>
      <protection/>
    </xf>
    <xf numFmtId="173" fontId="72" fillId="0" borderId="17" xfId="61" applyNumberFormat="1" applyFont="1" applyFill="1" applyBorder="1" applyAlignment="1" applyProtection="1">
      <alignment horizontal="center" vertical="center"/>
      <protection/>
    </xf>
    <xf numFmtId="172" fontId="73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73" fillId="0" borderId="17" xfId="62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62" applyFont="1" applyFill="1" applyBorder="1" applyAlignment="1" applyProtection="1">
      <alignment vertical="center"/>
      <protection/>
    </xf>
    <xf numFmtId="0" fontId="81" fillId="0" borderId="34" xfId="62" applyFont="1" applyFill="1" applyBorder="1" applyAlignment="1" applyProtection="1">
      <alignment horizontal="left" vertical="center" wrapText="1" indent="1"/>
      <protection/>
    </xf>
    <xf numFmtId="173" fontId="72" fillId="0" borderId="20" xfId="61" applyNumberFormat="1" applyFont="1" applyFill="1" applyBorder="1" applyAlignment="1" applyProtection="1">
      <alignment horizontal="center" vertical="center"/>
      <protection/>
    </xf>
    <xf numFmtId="172" fontId="73" fillId="0" borderId="20" xfId="62" applyNumberFormat="1" applyFont="1" applyFill="1" applyBorder="1" applyAlignment="1" applyProtection="1">
      <alignment horizontal="right" vertical="center" wrapText="1"/>
      <protection locked="0"/>
    </xf>
    <xf numFmtId="172" fontId="73" fillId="0" borderId="20" xfId="62" applyNumberFormat="1" applyFont="1" applyFill="1" applyBorder="1" applyAlignment="1" applyProtection="1">
      <alignment horizontal="center" vertical="center" wrapText="1"/>
      <protection locked="0"/>
    </xf>
    <xf numFmtId="172" fontId="74" fillId="0" borderId="20" xfId="62" applyNumberFormat="1" applyFont="1" applyFill="1" applyBorder="1" applyAlignment="1" applyProtection="1">
      <alignment horizontal="center" vertical="center" wrapText="1"/>
      <protection locked="0"/>
    </xf>
    <xf numFmtId="0" fontId="81" fillId="0" borderId="34" xfId="62" applyFont="1" applyFill="1" applyBorder="1" applyAlignment="1" applyProtection="1">
      <alignment vertical="center" wrapText="1"/>
      <protection/>
    </xf>
    <xf numFmtId="172" fontId="73" fillId="0" borderId="20" xfId="62" applyNumberFormat="1" applyFont="1" applyFill="1" applyBorder="1" applyAlignment="1" applyProtection="1">
      <alignment horizontal="right" vertical="center" wrapText="1"/>
      <protection/>
    </xf>
    <xf numFmtId="172" fontId="73" fillId="0" borderId="20" xfId="62" applyNumberFormat="1" applyFont="1" applyFill="1" applyBorder="1" applyAlignment="1" applyProtection="1">
      <alignment horizontal="center" vertical="center" wrapText="1"/>
      <protection/>
    </xf>
    <xf numFmtId="0" fontId="74" fillId="0" borderId="34" xfId="62" applyFont="1" applyFill="1" applyBorder="1" applyAlignment="1" applyProtection="1">
      <alignment vertical="center" wrapText="1"/>
      <protection/>
    </xf>
    <xf numFmtId="0" fontId="80" fillId="0" borderId="34" xfId="62" applyFont="1" applyFill="1" applyBorder="1" applyAlignment="1" applyProtection="1">
      <alignment vertical="center" wrapText="1"/>
      <protection/>
    </xf>
    <xf numFmtId="0" fontId="81" fillId="0" borderId="53" xfId="62" applyFont="1" applyFill="1" applyBorder="1" applyAlignment="1" applyProtection="1">
      <alignment vertical="center" wrapText="1"/>
      <protection/>
    </xf>
    <xf numFmtId="173" fontId="72" fillId="0" borderId="23" xfId="61" applyNumberFormat="1" applyFont="1" applyFill="1" applyBorder="1" applyAlignment="1" applyProtection="1">
      <alignment horizontal="center" vertical="center"/>
      <protection/>
    </xf>
    <xf numFmtId="172" fontId="73" fillId="0" borderId="23" xfId="62" applyNumberFormat="1" applyFont="1" applyFill="1" applyBorder="1" applyAlignment="1" applyProtection="1">
      <alignment horizontal="center" vertical="center" wrapText="1"/>
      <protection/>
    </xf>
    <xf numFmtId="0" fontId="81" fillId="0" borderId="34" xfId="62" applyFont="1" applyFill="1" applyBorder="1" applyProtection="1">
      <alignment/>
      <protection/>
    </xf>
    <xf numFmtId="0" fontId="73" fillId="0" borderId="20" xfId="62" applyFont="1" applyFill="1" applyBorder="1" applyAlignment="1" applyProtection="1">
      <alignment horizontal="center"/>
      <protection/>
    </xf>
    <xf numFmtId="3" fontId="73" fillId="0" borderId="20" xfId="62" applyNumberFormat="1" applyFont="1" applyFill="1" applyBorder="1" applyAlignment="1" applyProtection="1">
      <alignment horizontal="center"/>
      <protection/>
    </xf>
    <xf numFmtId="0" fontId="74" fillId="0" borderId="34" xfId="62" applyFont="1" applyFill="1" applyBorder="1" applyProtection="1">
      <alignment/>
      <protection/>
    </xf>
    <xf numFmtId="0" fontId="74" fillId="0" borderId="20" xfId="62" applyFont="1" applyFill="1" applyBorder="1" applyAlignment="1" applyProtection="1">
      <alignment horizontal="center"/>
      <protection/>
    </xf>
    <xf numFmtId="3" fontId="74" fillId="0" borderId="20" xfId="62" applyNumberFormat="1" applyFont="1" applyFill="1" applyBorder="1" applyAlignment="1" applyProtection="1">
      <alignment horizontal="center"/>
      <protection/>
    </xf>
    <xf numFmtId="0" fontId="73" fillId="0" borderId="36" xfId="62" applyFont="1" applyFill="1" applyBorder="1" applyAlignment="1" applyProtection="1">
      <alignment vertical="center"/>
      <protection/>
    </xf>
    <xf numFmtId="0" fontId="74" fillId="0" borderId="54" xfId="62" applyFont="1" applyFill="1" applyBorder="1" applyProtection="1">
      <alignment/>
      <protection/>
    </xf>
    <xf numFmtId="0" fontId="74" fillId="0" borderId="11" xfId="62" applyFont="1" applyFill="1" applyBorder="1" applyAlignment="1" applyProtection="1">
      <alignment horizontal="center"/>
      <protection/>
    </xf>
    <xf numFmtId="172" fontId="74" fillId="0" borderId="11" xfId="62" applyNumberFormat="1" applyFont="1" applyFill="1" applyBorder="1" applyAlignment="1" applyProtection="1">
      <alignment horizontal="center"/>
      <protection/>
    </xf>
    <xf numFmtId="0" fontId="79" fillId="0" borderId="0" xfId="62" applyFont="1" applyFill="1" applyAlignment="1" applyProtection="1">
      <alignment horizontal="center"/>
      <protection/>
    </xf>
    <xf numFmtId="0" fontId="70" fillId="0" borderId="0" xfId="0" applyFont="1" applyFill="1" applyAlignment="1">
      <alignment/>
    </xf>
    <xf numFmtId="0" fontId="82" fillId="0" borderId="0" xfId="0" applyFont="1" applyFill="1" applyAlignment="1">
      <alignment horizontal="right"/>
    </xf>
    <xf numFmtId="0" fontId="83" fillId="0" borderId="0" xfId="0" applyFont="1" applyFill="1" applyAlignment="1">
      <alignment horizontal="center"/>
    </xf>
    <xf numFmtId="0" fontId="84" fillId="0" borderId="0" xfId="0" applyFont="1" applyFill="1" applyAlignment="1">
      <alignment horizontal="right"/>
    </xf>
    <xf numFmtId="0" fontId="71" fillId="0" borderId="28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/>
    </xf>
    <xf numFmtId="0" fontId="71" fillId="0" borderId="55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71" fillId="0" borderId="20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20" xfId="0" applyFont="1" applyFill="1" applyBorder="1" applyAlignment="1" applyProtection="1">
      <alignment horizontal="left" vertical="center" wrapText="1" indent="1"/>
      <protection locked="0"/>
    </xf>
    <xf numFmtId="175" fontId="69" fillId="0" borderId="20" xfId="0" applyNumberFormat="1" applyFont="1" applyFill="1" applyBorder="1" applyAlignment="1" applyProtection="1">
      <alignment horizontal="right" vertical="center"/>
      <protection/>
    </xf>
    <xf numFmtId="0" fontId="85" fillId="0" borderId="20" xfId="0" applyFont="1" applyFill="1" applyBorder="1" applyAlignment="1">
      <alignment horizontal="left" vertical="center" indent="5"/>
    </xf>
    <xf numFmtId="175" fontId="86" fillId="0" borderId="2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 applyProtection="1">
      <alignment horizontal="center" vertical="center" wrapText="1"/>
      <protection/>
    </xf>
    <xf numFmtId="0" fontId="70" fillId="0" borderId="0" xfId="0" applyFont="1" applyFill="1" applyAlignment="1" applyProtection="1">
      <alignment vertical="center" wrapText="1"/>
      <protection/>
    </xf>
    <xf numFmtId="0" fontId="77" fillId="0" borderId="0" xfId="0" applyFont="1" applyFill="1" applyAlignment="1" applyProtection="1">
      <alignment horizontal="center" vertical="center" wrapText="1"/>
      <protection/>
    </xf>
    <xf numFmtId="0" fontId="69" fillId="0" borderId="40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 applyProtection="1">
      <alignment vertical="center" wrapText="1"/>
      <protection/>
    </xf>
    <xf numFmtId="0" fontId="72" fillId="0" borderId="31" xfId="0" applyFont="1" applyFill="1" applyBorder="1" applyAlignment="1" applyProtection="1">
      <alignment horizontal="right" vertical="center" wrapText="1" indent="1"/>
      <protection/>
    </xf>
    <xf numFmtId="0" fontId="72" fillId="0" borderId="19" xfId="0" applyFont="1" applyFill="1" applyBorder="1" applyAlignment="1" applyProtection="1">
      <alignment horizontal="right" vertical="center" wrapText="1" indent="1"/>
      <protection/>
    </xf>
    <xf numFmtId="0" fontId="72" fillId="0" borderId="36" xfId="0" applyFont="1" applyFill="1" applyBorder="1" applyAlignment="1" applyProtection="1">
      <alignment horizontal="right" vertical="center" wrapText="1" indent="1"/>
      <protection/>
    </xf>
    <xf numFmtId="0" fontId="73" fillId="0" borderId="20" xfId="62" applyFont="1" applyFill="1" applyBorder="1" applyAlignment="1" applyProtection="1">
      <alignment horizontal="right"/>
      <protection/>
    </xf>
    <xf numFmtId="172" fontId="73" fillId="0" borderId="17" xfId="62" applyNumberFormat="1" applyFont="1" applyFill="1" applyBorder="1" applyAlignment="1" applyProtection="1">
      <alignment vertical="center" wrapText="1"/>
      <protection locked="0"/>
    </xf>
    <xf numFmtId="172" fontId="73" fillId="0" borderId="20" xfId="62" applyNumberFormat="1" applyFont="1" applyFill="1" applyBorder="1" applyAlignment="1" applyProtection="1">
      <alignment vertical="center" wrapText="1"/>
      <protection locked="0"/>
    </xf>
    <xf numFmtId="0" fontId="73" fillId="0" borderId="20" xfId="62" applyFont="1" applyFill="1" applyBorder="1" applyAlignment="1" applyProtection="1">
      <alignment/>
      <protection/>
    </xf>
    <xf numFmtId="172" fontId="73" fillId="0" borderId="20" xfId="62" applyNumberFormat="1" applyFont="1" applyFill="1" applyBorder="1" applyAlignment="1" applyProtection="1">
      <alignment vertical="center" wrapText="1"/>
      <protection/>
    </xf>
    <xf numFmtId="3" fontId="73" fillId="0" borderId="20" xfId="62" applyNumberFormat="1" applyFont="1" applyFill="1" applyBorder="1" applyAlignment="1" applyProtection="1">
      <alignment/>
      <protection/>
    </xf>
    <xf numFmtId="3" fontId="74" fillId="0" borderId="20" xfId="62" applyNumberFormat="1" applyFont="1" applyFill="1" applyBorder="1" applyAlignment="1" applyProtection="1">
      <alignment/>
      <protection/>
    </xf>
    <xf numFmtId="0" fontId="74" fillId="0" borderId="20" xfId="62" applyFont="1" applyFill="1" applyBorder="1" applyAlignment="1" applyProtection="1">
      <alignment/>
      <protection/>
    </xf>
    <xf numFmtId="0" fontId="74" fillId="0" borderId="11" xfId="62" applyFont="1" applyFill="1" applyBorder="1" applyAlignment="1" applyProtection="1">
      <alignment/>
      <protection/>
    </xf>
    <xf numFmtId="172" fontId="74" fillId="0" borderId="20" xfId="62" applyNumberFormat="1" applyFont="1" applyFill="1" applyBorder="1" applyAlignment="1" applyProtection="1">
      <alignment horizontal="right" vertical="center" wrapText="1"/>
      <protection locked="0"/>
    </xf>
    <xf numFmtId="172" fontId="73" fillId="0" borderId="23" xfId="62" applyNumberFormat="1" applyFont="1" applyFill="1" applyBorder="1" applyAlignment="1" applyProtection="1">
      <alignment horizontal="right" vertical="center" wrapText="1"/>
      <protection/>
    </xf>
    <xf numFmtId="3" fontId="73" fillId="0" borderId="20" xfId="62" applyNumberFormat="1" applyFont="1" applyFill="1" applyBorder="1" applyAlignment="1" applyProtection="1">
      <alignment horizontal="right"/>
      <protection/>
    </xf>
    <xf numFmtId="3" fontId="74" fillId="0" borderId="20" xfId="62" applyNumberFormat="1" applyFont="1" applyFill="1" applyBorder="1" applyAlignment="1" applyProtection="1">
      <alignment horizontal="right"/>
      <protection/>
    </xf>
    <xf numFmtId="0" fontId="74" fillId="0" borderId="20" xfId="62" applyFont="1" applyFill="1" applyBorder="1" applyAlignment="1" applyProtection="1">
      <alignment horizontal="right"/>
      <protection/>
    </xf>
    <xf numFmtId="172" fontId="74" fillId="0" borderId="11" xfId="62" applyNumberFormat="1" applyFont="1" applyFill="1" applyBorder="1" applyAlignment="1" applyProtection="1">
      <alignment horizontal="right"/>
      <protection/>
    </xf>
    <xf numFmtId="172" fontId="73" fillId="0" borderId="23" xfId="62" applyNumberFormat="1" applyFont="1" applyFill="1" applyBorder="1" applyAlignment="1" applyProtection="1">
      <alignment vertical="center" wrapText="1"/>
      <protection/>
    </xf>
    <xf numFmtId="172" fontId="74" fillId="0" borderId="20" xfId="62" applyNumberFormat="1" applyFont="1" applyFill="1" applyBorder="1" applyAlignment="1" applyProtection="1">
      <alignment vertical="center" wrapText="1"/>
      <protection locked="0"/>
    </xf>
    <xf numFmtId="0" fontId="74" fillId="0" borderId="34" xfId="62" applyFont="1" applyFill="1" applyBorder="1" applyAlignment="1" applyProtection="1">
      <alignment horizontal="left" vertical="center" wrapText="1" indent="1"/>
      <protection/>
    </xf>
    <xf numFmtId="172" fontId="74" fillId="0" borderId="20" xfId="62" applyNumberFormat="1" applyFont="1" applyFill="1" applyBorder="1" applyAlignment="1" applyProtection="1">
      <alignment vertical="center" wrapText="1"/>
      <protection/>
    </xf>
    <xf numFmtId="0" fontId="70" fillId="0" borderId="0" xfId="0" applyFont="1" applyAlignment="1">
      <alignment/>
    </xf>
    <xf numFmtId="0" fontId="72" fillId="0" borderId="31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56" xfId="0" applyFont="1" applyBorder="1" applyAlignment="1">
      <alignment horizontal="left"/>
    </xf>
    <xf numFmtId="0" fontId="72" fillId="0" borderId="57" xfId="0" applyFont="1" applyBorder="1" applyAlignment="1">
      <alignment horizontal="left"/>
    </xf>
    <xf numFmtId="164" fontId="72" fillId="0" borderId="46" xfId="0" applyNumberFormat="1" applyFont="1" applyFill="1" applyBorder="1" applyAlignment="1" applyProtection="1">
      <alignment vertical="center" wrapText="1"/>
      <protection locked="0"/>
    </xf>
    <xf numFmtId="164" fontId="72" fillId="0" borderId="20" xfId="0" applyNumberFormat="1" applyFont="1" applyFill="1" applyBorder="1" applyAlignment="1" applyProtection="1">
      <alignment vertical="center" wrapText="1"/>
      <protection locked="0"/>
    </xf>
    <xf numFmtId="1" fontId="72" fillId="0" borderId="20" xfId="0" applyNumberFormat="1" applyFont="1" applyFill="1" applyBorder="1" applyAlignment="1" applyProtection="1">
      <alignment vertical="center" wrapText="1"/>
      <protection locked="0"/>
    </xf>
    <xf numFmtId="164" fontId="71" fillId="0" borderId="44" xfId="0" applyNumberFormat="1" applyFont="1" applyFill="1" applyBorder="1" applyAlignment="1" applyProtection="1">
      <alignment vertical="center" wrapText="1"/>
      <protection/>
    </xf>
    <xf numFmtId="164" fontId="70" fillId="0" borderId="0" xfId="0" applyNumberFormat="1" applyFont="1" applyFill="1" applyAlignment="1">
      <alignment vertical="center" wrapText="1"/>
    </xf>
    <xf numFmtId="164" fontId="72" fillId="0" borderId="0" xfId="0" applyNumberFormat="1" applyFont="1" applyFill="1" applyAlignment="1">
      <alignment vertical="center" wrapText="1"/>
    </xf>
    <xf numFmtId="164" fontId="72" fillId="0" borderId="0" xfId="0" applyNumberFormat="1" applyFont="1" applyFill="1" applyAlignment="1" applyProtection="1">
      <alignment horizontal="center" vertical="center" wrapText="1"/>
      <protection/>
    </xf>
    <xf numFmtId="164" fontId="72" fillId="0" borderId="0" xfId="0" applyNumberFormat="1" applyFont="1" applyFill="1" applyAlignment="1" applyProtection="1">
      <alignment vertical="center" wrapText="1"/>
      <protection/>
    </xf>
    <xf numFmtId="0" fontId="71" fillId="0" borderId="14" xfId="0" applyFont="1" applyBorder="1" applyAlignment="1">
      <alignment horizontal="center" vertical="center" wrapText="1"/>
    </xf>
    <xf numFmtId="164" fontId="71" fillId="0" borderId="15" xfId="0" applyNumberFormat="1" applyFont="1" applyFill="1" applyBorder="1" applyAlignment="1" applyProtection="1">
      <alignment horizontal="center" vertical="center" wrapText="1"/>
      <protection/>
    </xf>
    <xf numFmtId="164" fontId="71" fillId="0" borderId="0" xfId="0" applyNumberFormat="1" applyFont="1" applyFill="1" applyAlignment="1">
      <alignment horizontal="center" vertical="center" wrapText="1"/>
    </xf>
    <xf numFmtId="164" fontId="71" fillId="0" borderId="25" xfId="0" applyNumberFormat="1" applyFont="1" applyFill="1" applyBorder="1" applyAlignment="1" applyProtection="1">
      <alignment horizontal="center" vertical="center" wrapText="1"/>
      <protection/>
    </xf>
    <xf numFmtId="164" fontId="71" fillId="0" borderId="26" xfId="0" applyNumberFormat="1" applyFont="1" applyFill="1" applyBorder="1" applyAlignment="1" applyProtection="1">
      <alignment horizontal="center" vertical="center" wrapText="1"/>
      <protection/>
    </xf>
    <xf numFmtId="164" fontId="71" fillId="0" borderId="58" xfId="0" applyNumberFormat="1" applyFont="1" applyFill="1" applyBorder="1" applyAlignment="1" applyProtection="1">
      <alignment horizontal="center" vertical="center" wrapText="1"/>
      <protection/>
    </xf>
    <xf numFmtId="164" fontId="71" fillId="0" borderId="59" xfId="0" applyNumberFormat="1" applyFont="1" applyFill="1" applyBorder="1" applyAlignment="1" applyProtection="1">
      <alignment horizontal="center" vertical="center" wrapText="1"/>
      <protection/>
    </xf>
    <xf numFmtId="1" fontId="7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13" xfId="0" applyNumberFormat="1" applyFont="1" applyFill="1" applyBorder="1" applyAlignment="1" applyProtection="1">
      <alignment horizontal="left" vertical="center" wrapText="1"/>
      <protection/>
    </xf>
    <xf numFmtId="164" fontId="71" fillId="0" borderId="14" xfId="0" applyNumberFormat="1" applyFont="1" applyFill="1" applyBorder="1" applyAlignment="1" applyProtection="1">
      <alignment vertical="center" wrapText="1"/>
      <protection/>
    </xf>
    <xf numFmtId="164" fontId="71" fillId="24" borderId="14" xfId="0" applyNumberFormat="1" applyFont="1" applyFill="1" applyBorder="1" applyAlignment="1" applyProtection="1">
      <alignment vertical="center" wrapText="1"/>
      <protection/>
    </xf>
    <xf numFmtId="164" fontId="71" fillId="0" borderId="0" xfId="0" applyNumberFormat="1" applyFont="1" applyFill="1" applyAlignment="1">
      <alignment vertical="center" wrapText="1"/>
    </xf>
    <xf numFmtId="164" fontId="72" fillId="0" borderId="0" xfId="0" applyNumberFormat="1" applyFont="1" applyFill="1" applyAlignment="1">
      <alignment horizontal="center" vertical="center" wrapText="1"/>
    </xf>
    <xf numFmtId="164" fontId="72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7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14" xfId="0" applyFont="1" applyBorder="1" applyAlignment="1">
      <alignment horizontal="center" vertical="center" wrapText="1"/>
    </xf>
    <xf numFmtId="164" fontId="77" fillId="0" borderId="0" xfId="0" applyNumberFormat="1" applyFont="1" applyFill="1" applyAlignment="1">
      <alignment vertical="center" wrapText="1"/>
    </xf>
    <xf numFmtId="164" fontId="69" fillId="0" borderId="15" xfId="0" applyNumberFormat="1" applyFont="1" applyFill="1" applyBorder="1" applyAlignment="1" applyProtection="1">
      <alignment horizontal="center" vertical="center" wrapText="1"/>
      <protection/>
    </xf>
    <xf numFmtId="164" fontId="77" fillId="0" borderId="0" xfId="0" applyNumberFormat="1" applyFont="1" applyFill="1" applyAlignment="1">
      <alignment horizontal="center" vertical="center" wrapText="1"/>
    </xf>
    <xf numFmtId="164" fontId="7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7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3" xfId="0" applyNumberFormat="1" applyFont="1" applyFill="1" applyBorder="1" applyAlignment="1" applyProtection="1">
      <alignment horizontal="left" vertical="center" wrapText="1"/>
      <protection/>
    </xf>
    <xf numFmtId="164" fontId="71" fillId="0" borderId="27" xfId="0" applyNumberFormat="1" applyFont="1" applyFill="1" applyBorder="1" applyAlignment="1" applyProtection="1">
      <alignment vertical="center" wrapText="1"/>
      <protection/>
    </xf>
    <xf numFmtId="164" fontId="70" fillId="0" borderId="0" xfId="0" applyNumberFormat="1" applyFont="1" applyFill="1" applyAlignment="1">
      <alignment horizontal="center" vertical="center" wrapText="1"/>
    </xf>
    <xf numFmtId="0" fontId="87" fillId="0" borderId="0" xfId="0" applyNumberFormat="1" applyFont="1" applyFill="1" applyAlignment="1" applyProtection="1">
      <alignment textRotation="180" wrapText="1"/>
      <protection locked="0"/>
    </xf>
    <xf numFmtId="164" fontId="71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72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0" xfId="0" applyNumberFormat="1" applyFont="1" applyFill="1" applyAlignment="1" applyProtection="1">
      <alignment horizontal="left" vertical="center" wrapText="1"/>
      <protection/>
    </xf>
    <xf numFmtId="164" fontId="86" fillId="0" borderId="0" xfId="0" applyNumberFormat="1" applyFont="1" applyFill="1" applyAlignment="1" applyProtection="1">
      <alignment vertical="center" wrapText="1"/>
      <protection/>
    </xf>
    <xf numFmtId="0" fontId="88" fillId="0" borderId="0" xfId="0" applyFont="1" applyAlignment="1" applyProtection="1">
      <alignment horizontal="right" vertical="top"/>
      <protection/>
    </xf>
    <xf numFmtId="0" fontId="88" fillId="0" borderId="0" xfId="0" applyFont="1" applyAlignment="1" applyProtection="1">
      <alignment horizontal="right" vertical="top"/>
      <protection locked="0"/>
    </xf>
    <xf numFmtId="0" fontId="89" fillId="0" borderId="0" xfId="0" applyFont="1" applyAlignment="1" applyProtection="1">
      <alignment horizontal="right" vertical="top"/>
      <protection/>
    </xf>
    <xf numFmtId="164" fontId="66" fillId="0" borderId="0" xfId="0" applyNumberFormat="1" applyFont="1" applyFill="1" applyAlignment="1" applyProtection="1">
      <alignment vertical="center" wrapText="1"/>
      <protection/>
    </xf>
    <xf numFmtId="0" fontId="69" fillId="0" borderId="60" xfId="0" applyFont="1" applyFill="1" applyBorder="1" applyAlignment="1" applyProtection="1">
      <alignment horizontal="center" vertical="center" wrapText="1"/>
      <protection/>
    </xf>
    <xf numFmtId="0" fontId="69" fillId="0" borderId="51" xfId="0" applyFont="1" applyFill="1" applyBorder="1" applyAlignment="1" applyProtection="1" quotePrefix="1">
      <alignment horizontal="right" vertical="center" indent="1"/>
      <protection/>
    </xf>
    <xf numFmtId="0" fontId="76" fillId="0" borderId="0" xfId="0" applyFont="1" applyFill="1" applyAlignment="1" applyProtection="1">
      <alignment vertical="center"/>
      <protection/>
    </xf>
    <xf numFmtId="0" fontId="69" fillId="0" borderId="57" xfId="0" applyFont="1" applyFill="1" applyBorder="1" applyAlignment="1" applyProtection="1">
      <alignment horizontal="center" vertical="center" wrapText="1"/>
      <protection/>
    </xf>
    <xf numFmtId="49" fontId="69" fillId="0" borderId="61" xfId="0" applyNumberFormat="1" applyFont="1" applyFill="1" applyBorder="1" applyAlignment="1" applyProtection="1">
      <alignment horizontal="right" vertical="center" indent="1"/>
      <protection/>
    </xf>
    <xf numFmtId="0" fontId="69" fillId="0" borderId="0" xfId="0" applyFont="1" applyFill="1" applyAlignment="1" applyProtection="1">
      <alignment vertical="center"/>
      <protection/>
    </xf>
    <xf numFmtId="0" fontId="68" fillId="0" borderId="0" xfId="0" applyFont="1" applyFill="1" applyAlignment="1" applyProtection="1">
      <alignment horizontal="right"/>
      <protection/>
    </xf>
    <xf numFmtId="0" fontId="77" fillId="0" borderId="0" xfId="0" applyFont="1" applyFill="1" applyAlignment="1" applyProtection="1">
      <alignment vertical="center"/>
      <protection/>
    </xf>
    <xf numFmtId="0" fontId="69" fillId="0" borderId="62" xfId="0" applyFont="1" applyFill="1" applyBorder="1" applyAlignment="1" applyProtection="1">
      <alignment horizontal="center" vertical="center" wrapText="1"/>
      <protection/>
    </xf>
    <xf numFmtId="0" fontId="69" fillId="0" borderId="29" xfId="0" applyFont="1" applyFill="1" applyBorder="1" applyAlignment="1" applyProtection="1">
      <alignment horizontal="center" vertical="center" wrapText="1"/>
      <protection/>
    </xf>
    <xf numFmtId="0" fontId="69" fillId="0" borderId="63" xfId="0" applyFont="1" applyFill="1" applyBorder="1" applyAlignment="1" applyProtection="1">
      <alignment horizontal="center" vertical="center" wrapText="1"/>
      <protection/>
    </xf>
    <xf numFmtId="0" fontId="69" fillId="0" borderId="55" xfId="0" applyFont="1" applyFill="1" applyBorder="1" applyAlignment="1" applyProtection="1">
      <alignment horizontal="center" vertical="center" wrapText="1"/>
      <protection/>
    </xf>
    <xf numFmtId="0" fontId="71" fillId="0" borderId="13" xfId="0" applyFont="1" applyFill="1" applyBorder="1" applyAlignment="1" applyProtection="1">
      <alignment horizontal="center" vertical="center" wrapText="1"/>
      <protection/>
    </xf>
    <xf numFmtId="0" fontId="71" fillId="0" borderId="14" xfId="0" applyFont="1" applyFill="1" applyBorder="1" applyAlignment="1" applyProtection="1">
      <alignment horizontal="center" vertical="center" wrapText="1"/>
      <protection/>
    </xf>
    <xf numFmtId="0" fontId="71" fillId="0" borderId="39" xfId="0" applyFont="1" applyFill="1" applyBorder="1" applyAlignment="1" applyProtection="1">
      <alignment horizontal="center" vertical="center" wrapText="1"/>
      <protection/>
    </xf>
    <xf numFmtId="0" fontId="71" fillId="0" borderId="15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 applyProtection="1">
      <alignment horizontal="center" vertical="center" wrapText="1"/>
      <protection/>
    </xf>
    <xf numFmtId="0" fontId="90" fillId="0" borderId="0" xfId="0" applyFont="1" applyFill="1" applyAlignment="1" applyProtection="1">
      <alignment vertical="center" wrapText="1"/>
      <protection/>
    </xf>
    <xf numFmtId="0" fontId="91" fillId="0" borderId="0" xfId="0" applyFont="1" applyFill="1" applyAlignment="1" applyProtection="1">
      <alignment vertical="center" wrapText="1"/>
      <protection/>
    </xf>
    <xf numFmtId="49" fontId="72" fillId="0" borderId="16" xfId="60" applyNumberFormat="1" applyFont="1" applyFill="1" applyBorder="1" applyAlignment="1" applyProtection="1">
      <alignment horizontal="center" vertical="center" wrapText="1"/>
      <protection/>
    </xf>
    <xf numFmtId="49" fontId="72" fillId="0" borderId="19" xfId="60" applyNumberFormat="1" applyFont="1" applyFill="1" applyBorder="1" applyAlignment="1" applyProtection="1">
      <alignment horizontal="center" vertical="center" wrapText="1"/>
      <protection/>
    </xf>
    <xf numFmtId="49" fontId="72" fillId="0" borderId="22" xfId="60" applyNumberFormat="1" applyFont="1" applyFill="1" applyBorder="1" applyAlignment="1" applyProtection="1">
      <alignment horizontal="center" vertical="center" wrapText="1"/>
      <protection/>
    </xf>
    <xf numFmtId="0" fontId="74" fillId="0" borderId="13" xfId="0" applyFont="1" applyBorder="1" applyAlignment="1" applyProtection="1">
      <alignment horizontal="center" wrapText="1"/>
      <protection/>
    </xf>
    <xf numFmtId="0" fontId="73" fillId="0" borderId="23" xfId="0" applyFont="1" applyBorder="1" applyAlignment="1" applyProtection="1">
      <alignment wrapText="1"/>
      <protection/>
    </xf>
    <xf numFmtId="0" fontId="73" fillId="0" borderId="16" xfId="0" applyFont="1" applyBorder="1" applyAlignment="1" applyProtection="1">
      <alignment horizontal="center" wrapText="1"/>
      <protection/>
    </xf>
    <xf numFmtId="0" fontId="73" fillId="0" borderId="19" xfId="0" applyFont="1" applyBorder="1" applyAlignment="1" applyProtection="1">
      <alignment horizontal="center" wrapText="1"/>
      <protection/>
    </xf>
    <xf numFmtId="0" fontId="73" fillId="0" borderId="22" xfId="0" applyFont="1" applyBorder="1" applyAlignment="1" applyProtection="1">
      <alignment horizontal="center" wrapText="1"/>
      <protection/>
    </xf>
    <xf numFmtId="0" fontId="74" fillId="0" borderId="14" xfId="0" applyFont="1" applyBorder="1" applyAlignment="1" applyProtection="1">
      <alignment wrapText="1"/>
      <protection/>
    </xf>
    <xf numFmtId="0" fontId="74" fillId="0" borderId="25" xfId="0" applyFont="1" applyBorder="1" applyAlignment="1" applyProtection="1">
      <alignment horizontal="center" wrapText="1"/>
      <protection/>
    </xf>
    <xf numFmtId="0" fontId="74" fillId="0" borderId="26" xfId="0" applyFont="1" applyBorder="1" applyAlignment="1" applyProtection="1">
      <alignment wrapText="1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 indent="1"/>
      <protection/>
    </xf>
    <xf numFmtId="164" fontId="7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Fill="1" applyAlignment="1" applyProtection="1">
      <alignment horizontal="left" vertical="center" wrapText="1"/>
      <protection/>
    </xf>
    <xf numFmtId="0" fontId="72" fillId="0" borderId="0" xfId="0" applyFont="1" applyFill="1" applyAlignment="1" applyProtection="1">
      <alignment vertical="center" wrapText="1"/>
      <protection/>
    </xf>
    <xf numFmtId="0" fontId="72" fillId="0" borderId="0" xfId="0" applyFont="1" applyFill="1" applyAlignment="1" applyProtection="1">
      <alignment horizontal="right" vertical="center" wrapText="1" indent="1"/>
      <protection/>
    </xf>
    <xf numFmtId="0" fontId="71" fillId="0" borderId="28" xfId="60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 applyProtection="1">
      <alignment vertical="center" wrapText="1"/>
      <protection/>
    </xf>
    <xf numFmtId="49" fontId="72" fillId="0" borderId="31" xfId="60" applyNumberFormat="1" applyFont="1" applyFill="1" applyBorder="1" applyAlignment="1" applyProtection="1">
      <alignment horizontal="center" vertical="center" wrapText="1"/>
      <protection/>
    </xf>
    <xf numFmtId="49" fontId="72" fillId="0" borderId="35" xfId="60" applyNumberFormat="1" applyFont="1" applyFill="1" applyBorder="1" applyAlignment="1" applyProtection="1">
      <alignment horizontal="center" vertical="center" wrapText="1"/>
      <protection/>
    </xf>
    <xf numFmtId="49" fontId="72" fillId="0" borderId="36" xfId="60" applyNumberFormat="1" applyFont="1" applyFill="1" applyBorder="1" applyAlignment="1" applyProtection="1">
      <alignment horizontal="center" vertical="center" wrapText="1"/>
      <protection/>
    </xf>
    <xf numFmtId="164" fontId="7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27" xfId="60" applyNumberFormat="1" applyFont="1" applyFill="1" applyBorder="1" applyAlignment="1" applyProtection="1">
      <alignment horizontal="right" vertical="center" wrapText="1" indent="1"/>
      <protection/>
    </xf>
    <xf numFmtId="16" fontId="70" fillId="0" borderId="0" xfId="0" applyNumberFormat="1" applyFont="1" applyFill="1" applyAlignment="1" applyProtection="1">
      <alignment vertical="center" wrapText="1"/>
      <protection/>
    </xf>
    <xf numFmtId="164" fontId="74" fillId="0" borderId="27" xfId="0" applyNumberFormat="1" applyFont="1" applyBorder="1" applyAlignment="1" applyProtection="1">
      <alignment horizontal="right" vertical="center" wrapText="1" indent="1"/>
      <protection/>
    </xf>
    <xf numFmtId="164" fontId="75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74" fillId="0" borderId="25" xfId="0" applyFont="1" applyBorder="1" applyAlignment="1" applyProtection="1">
      <alignment horizontal="center" vertical="center" wrapText="1"/>
      <protection/>
    </xf>
    <xf numFmtId="0" fontId="70" fillId="0" borderId="0" xfId="0" applyFont="1" applyFill="1" applyAlignment="1" applyProtection="1">
      <alignment horizontal="left" vertical="center" wrapText="1"/>
      <protection/>
    </xf>
    <xf numFmtId="0" fontId="70" fillId="0" borderId="0" xfId="0" applyFont="1" applyFill="1" applyAlignment="1" applyProtection="1">
      <alignment horizontal="right" vertical="center" wrapText="1" indent="1"/>
      <protection/>
    </xf>
    <xf numFmtId="0" fontId="77" fillId="0" borderId="13" xfId="0" applyFont="1" applyFill="1" applyBorder="1" applyAlignment="1" applyProtection="1">
      <alignment horizontal="left" vertical="center"/>
      <protection/>
    </xf>
    <xf numFmtId="0" fontId="77" fillId="0" borderId="39" xfId="0" applyFont="1" applyFill="1" applyBorder="1" applyAlignment="1" applyProtection="1">
      <alignment vertical="center" wrapText="1"/>
      <protection/>
    </xf>
    <xf numFmtId="3" fontId="7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7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7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89" fillId="0" borderId="0" xfId="0" applyFont="1" applyAlignment="1" applyProtection="1">
      <alignment horizontal="right" vertical="top"/>
      <protection locked="0"/>
    </xf>
    <xf numFmtId="49" fontId="69" fillId="0" borderId="51" xfId="0" applyNumberFormat="1" applyFont="1" applyFill="1" applyBorder="1" applyAlignment="1" applyProtection="1">
      <alignment horizontal="right" vertical="center"/>
      <protection/>
    </xf>
    <xf numFmtId="49" fontId="69" fillId="0" borderId="61" xfId="0" applyNumberFormat="1" applyFont="1" applyFill="1" applyBorder="1" applyAlignment="1" applyProtection="1">
      <alignment horizontal="right" vertical="center"/>
      <protection/>
    </xf>
    <xf numFmtId="0" fontId="71" fillId="0" borderId="14" xfId="0" applyFont="1" applyFill="1" applyBorder="1" applyAlignment="1" applyProtection="1">
      <alignment horizontal="left" vertical="center" wrapText="1" indent="1"/>
      <protection/>
    </xf>
    <xf numFmtId="164" fontId="7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71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72" fillId="0" borderId="31" xfId="0" applyNumberFormat="1" applyFont="1" applyFill="1" applyBorder="1" applyAlignment="1" applyProtection="1">
      <alignment horizontal="center" vertical="center" wrapText="1"/>
      <protection/>
    </xf>
    <xf numFmtId="164" fontId="7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72" fillId="0" borderId="19" xfId="0" applyNumberFormat="1" applyFont="1" applyFill="1" applyBorder="1" applyAlignment="1" applyProtection="1">
      <alignment horizontal="center" vertical="center" wrapText="1"/>
      <protection/>
    </xf>
    <xf numFmtId="164" fontId="7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72" fillId="0" borderId="16" xfId="0" applyNumberFormat="1" applyFont="1" applyFill="1" applyBorder="1" applyAlignment="1" applyProtection="1">
      <alignment horizontal="center" vertical="center" wrapText="1"/>
      <protection/>
    </xf>
    <xf numFmtId="0" fontId="72" fillId="0" borderId="17" xfId="60" applyFont="1" applyFill="1" applyBorder="1" applyAlignment="1" applyProtection="1">
      <alignment horizontal="left" vertical="center" wrapText="1" indent="1"/>
      <protection/>
    </xf>
    <xf numFmtId="164" fontId="7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72" fillId="0" borderId="20" xfId="60" applyFont="1" applyFill="1" applyBorder="1" applyAlignment="1" applyProtection="1">
      <alignment horizontal="left" vertical="center" wrapText="1" indent="1"/>
      <protection/>
    </xf>
    <xf numFmtId="164" fontId="72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72" fillId="0" borderId="26" xfId="60" applyFont="1" applyFill="1" applyBorder="1" applyAlignment="1" applyProtection="1" quotePrefix="1">
      <alignment horizontal="left" vertical="center" wrapText="1" indent="1"/>
      <protection/>
    </xf>
    <xf numFmtId="164" fontId="7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72" fillId="0" borderId="26" xfId="60" applyFont="1" applyFill="1" applyBorder="1" applyAlignment="1" applyProtection="1">
      <alignment horizontal="left" vertical="center" wrapText="1" indent="1"/>
      <protection/>
    </xf>
    <xf numFmtId="0" fontId="74" fillId="0" borderId="13" xfId="0" applyFont="1" applyBorder="1" applyAlignment="1" applyProtection="1">
      <alignment horizontal="center" vertical="center" wrapText="1"/>
      <protection/>
    </xf>
    <xf numFmtId="0" fontId="75" fillId="0" borderId="39" xfId="0" applyFont="1" applyBorder="1" applyAlignment="1" applyProtection="1">
      <alignment horizontal="left" wrapText="1" indent="1"/>
      <protection/>
    </xf>
    <xf numFmtId="164" fontId="7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71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69" fillId="0" borderId="14" xfId="0" applyFont="1" applyFill="1" applyBorder="1" applyAlignment="1" applyProtection="1">
      <alignment horizontal="left" vertical="center" wrapText="1" indent="1"/>
      <protection/>
    </xf>
    <xf numFmtId="3" fontId="7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76" fillId="0" borderId="0" xfId="60" applyFont="1" applyFill="1" applyAlignment="1" applyProtection="1">
      <alignment horizontal="center"/>
      <protection/>
    </xf>
    <xf numFmtId="164" fontId="76" fillId="0" borderId="0" xfId="60" applyNumberFormat="1" applyFont="1" applyFill="1" applyBorder="1" applyAlignment="1" applyProtection="1">
      <alignment horizontal="center" vertical="center"/>
      <protection/>
    </xf>
    <xf numFmtId="0" fontId="69" fillId="0" borderId="31" xfId="60" applyFont="1" applyFill="1" applyBorder="1" applyAlignment="1" applyProtection="1">
      <alignment horizontal="center" vertical="center" wrapText="1"/>
      <protection/>
    </xf>
    <xf numFmtId="0" fontId="69" fillId="0" borderId="36" xfId="60" applyFont="1" applyFill="1" applyBorder="1" applyAlignment="1" applyProtection="1">
      <alignment horizontal="center" vertical="center" wrapText="1"/>
      <protection/>
    </xf>
    <xf numFmtId="0" fontId="69" fillId="0" borderId="32" xfId="60" applyFont="1" applyFill="1" applyBorder="1" applyAlignment="1" applyProtection="1">
      <alignment horizontal="center" vertical="center" wrapText="1"/>
      <protection/>
    </xf>
    <xf numFmtId="0" fontId="69" fillId="0" borderId="11" xfId="60" applyFont="1" applyFill="1" applyBorder="1" applyAlignment="1" applyProtection="1">
      <alignment horizontal="center" vertical="center" wrapText="1"/>
      <protection/>
    </xf>
    <xf numFmtId="164" fontId="69" fillId="0" borderId="32" xfId="60" applyNumberFormat="1" applyFont="1" applyFill="1" applyBorder="1" applyAlignment="1" applyProtection="1">
      <alignment horizontal="center" vertical="center"/>
      <protection/>
    </xf>
    <xf numFmtId="164" fontId="69" fillId="0" borderId="51" xfId="60" applyNumberFormat="1" applyFont="1" applyFill="1" applyBorder="1" applyAlignment="1" applyProtection="1">
      <alignment horizontal="center" vertical="center"/>
      <protection/>
    </xf>
    <xf numFmtId="164" fontId="69" fillId="0" borderId="67" xfId="0" applyNumberFormat="1" applyFont="1" applyFill="1" applyBorder="1" applyAlignment="1" applyProtection="1">
      <alignment horizontal="center" vertical="center" wrapText="1"/>
      <protection/>
    </xf>
    <xf numFmtId="164" fontId="69" fillId="0" borderId="68" xfId="0" applyNumberFormat="1" applyFont="1" applyFill="1" applyBorder="1" applyAlignment="1" applyProtection="1">
      <alignment horizontal="center" vertical="center" wrapText="1"/>
      <protection/>
    </xf>
    <xf numFmtId="164" fontId="87" fillId="0" borderId="0" xfId="0" applyNumberFormat="1" applyFont="1" applyFill="1" applyAlignment="1" applyProtection="1">
      <alignment horizontal="center" textRotation="180" wrapText="1"/>
      <protection/>
    </xf>
    <xf numFmtId="164" fontId="69" fillId="0" borderId="69" xfId="0" applyNumberFormat="1" applyFont="1" applyFill="1" applyBorder="1" applyAlignment="1" applyProtection="1">
      <alignment horizontal="center" vertical="center" wrapText="1"/>
      <protection/>
    </xf>
    <xf numFmtId="164" fontId="69" fillId="0" borderId="70" xfId="0" applyNumberFormat="1" applyFont="1" applyFill="1" applyBorder="1" applyAlignment="1" applyProtection="1">
      <alignment horizontal="center" vertical="center" wrapText="1"/>
      <protection/>
    </xf>
    <xf numFmtId="164" fontId="87" fillId="0" borderId="0" xfId="0" applyNumberFormat="1" applyFont="1" applyFill="1" applyAlignment="1" applyProtection="1">
      <alignment horizontal="center" textRotation="180" wrapText="1"/>
      <protection locked="0"/>
    </xf>
    <xf numFmtId="164" fontId="68" fillId="0" borderId="10" xfId="0" applyNumberFormat="1" applyFont="1" applyFill="1" applyBorder="1" applyAlignment="1" applyProtection="1">
      <alignment horizontal="right" wrapText="1"/>
      <protection/>
    </xf>
    <xf numFmtId="164" fontId="71" fillId="0" borderId="0" xfId="0" applyNumberFormat="1" applyFont="1" applyFill="1" applyAlignment="1">
      <alignment horizontal="center" vertical="center" wrapText="1"/>
    </xf>
    <xf numFmtId="0" fontId="87" fillId="0" borderId="0" xfId="0" applyNumberFormat="1" applyFont="1" applyFill="1" applyAlignment="1" applyProtection="1">
      <alignment horizontal="center" textRotation="180" wrapText="1"/>
      <protection locked="0"/>
    </xf>
    <xf numFmtId="164" fontId="84" fillId="0" borderId="10" xfId="0" applyNumberFormat="1" applyFont="1" applyFill="1" applyBorder="1" applyAlignment="1" applyProtection="1">
      <alignment horizontal="right" wrapText="1"/>
      <protection/>
    </xf>
    <xf numFmtId="164" fontId="78" fillId="0" borderId="0" xfId="0" applyNumberFormat="1" applyFont="1" applyFill="1" applyAlignment="1">
      <alignment horizontal="center" textRotation="180" wrapText="1"/>
    </xf>
    <xf numFmtId="0" fontId="69" fillId="0" borderId="62" xfId="0" applyFont="1" applyFill="1" applyBorder="1" applyAlignment="1" applyProtection="1">
      <alignment horizontal="center" vertical="center" wrapText="1"/>
      <protection/>
    </xf>
    <xf numFmtId="0" fontId="69" fillId="0" borderId="71" xfId="0" applyFont="1" applyFill="1" applyBorder="1" applyAlignment="1" applyProtection="1">
      <alignment horizontal="center" vertical="center" wrapText="1"/>
      <protection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0" fontId="69" fillId="0" borderId="72" xfId="0" applyFont="1" applyFill="1" applyBorder="1" applyAlignment="1" applyProtection="1">
      <alignment horizontal="center" vertical="center"/>
      <protection locked="0"/>
    </xf>
    <xf numFmtId="0" fontId="69" fillId="0" borderId="73" xfId="0" applyFont="1" applyFill="1" applyBorder="1" applyAlignment="1" applyProtection="1">
      <alignment horizontal="center" vertical="center"/>
      <protection locked="0"/>
    </xf>
    <xf numFmtId="0" fontId="69" fillId="0" borderId="33" xfId="0" applyFont="1" applyFill="1" applyBorder="1" applyAlignment="1" applyProtection="1">
      <alignment horizontal="center" vertical="center"/>
      <protection locked="0"/>
    </xf>
    <xf numFmtId="0" fontId="69" fillId="0" borderId="74" xfId="0" applyFont="1" applyFill="1" applyBorder="1" applyAlignment="1" applyProtection="1">
      <alignment horizontal="center" vertical="center"/>
      <protection/>
    </xf>
    <xf numFmtId="0" fontId="69" fillId="0" borderId="75" xfId="0" applyFont="1" applyFill="1" applyBorder="1" applyAlignment="1" applyProtection="1">
      <alignment horizontal="center" vertical="center"/>
      <protection/>
    </xf>
    <xf numFmtId="0" fontId="69" fillId="0" borderId="37" xfId="0" applyFont="1" applyFill="1" applyBorder="1" applyAlignment="1" applyProtection="1">
      <alignment horizontal="center" vertical="center"/>
      <protection/>
    </xf>
    <xf numFmtId="0" fontId="69" fillId="0" borderId="75" xfId="0" applyFont="1" applyFill="1" applyBorder="1" applyAlignment="1" applyProtection="1" quotePrefix="1">
      <alignment horizontal="center" vertical="center"/>
      <protection/>
    </xf>
    <xf numFmtId="0" fontId="69" fillId="0" borderId="37" xfId="0" applyFont="1" applyFill="1" applyBorder="1" applyAlignment="1" applyProtection="1" quotePrefix="1">
      <alignment horizontal="center" vertical="center"/>
      <protection/>
    </xf>
    <xf numFmtId="0" fontId="71" fillId="0" borderId="46" xfId="0" applyFont="1" applyFill="1" applyBorder="1" applyAlignment="1" applyProtection="1">
      <alignment horizontal="center" vertical="center" wrapText="1"/>
      <protection locked="0"/>
    </xf>
    <xf numFmtId="0" fontId="71" fillId="0" borderId="76" xfId="0" applyFont="1" applyFill="1" applyBorder="1" applyAlignment="1" applyProtection="1">
      <alignment horizontal="center" vertical="center" wrapText="1"/>
      <protection locked="0"/>
    </xf>
    <xf numFmtId="0" fontId="71" fillId="0" borderId="34" xfId="0" applyFont="1" applyFill="1" applyBorder="1" applyAlignment="1" applyProtection="1">
      <alignment horizontal="center" vertical="center" wrapText="1"/>
      <protection locked="0"/>
    </xf>
    <xf numFmtId="164" fontId="71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46" xfId="0" applyNumberFormat="1" applyFont="1" applyFill="1" applyBorder="1" applyAlignment="1" applyProtection="1">
      <alignment horizontal="center" vertical="center" wrapText="1"/>
      <protection/>
    </xf>
    <xf numFmtId="164" fontId="72" fillId="0" borderId="76" xfId="0" applyNumberFormat="1" applyFont="1" applyFill="1" applyBorder="1" applyAlignment="1" applyProtection="1">
      <alignment horizontal="center" vertical="center" wrapText="1"/>
      <protection/>
    </xf>
    <xf numFmtId="164" fontId="72" fillId="0" borderId="34" xfId="0" applyNumberFormat="1" applyFont="1" applyFill="1" applyBorder="1" applyAlignment="1" applyProtection="1">
      <alignment horizontal="center" vertical="center" wrapText="1"/>
      <protection/>
    </xf>
    <xf numFmtId="0" fontId="7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46" xfId="0" applyNumberFormat="1" applyFont="1" applyFill="1" applyBorder="1" applyAlignment="1" applyProtection="1">
      <alignment horizontal="center" vertical="center" wrapText="1"/>
      <protection/>
    </xf>
    <xf numFmtId="164" fontId="71" fillId="0" borderId="76" xfId="0" applyNumberFormat="1" applyFont="1" applyFill="1" applyBorder="1" applyAlignment="1" applyProtection="1">
      <alignment horizontal="center" vertical="center" wrapText="1"/>
      <protection/>
    </xf>
    <xf numFmtId="164" fontId="71" fillId="0" borderId="34" xfId="0" applyNumberFormat="1" applyFont="1" applyFill="1" applyBorder="1" applyAlignment="1" applyProtection="1">
      <alignment horizontal="center" vertical="center" wrapText="1"/>
      <protection/>
    </xf>
    <xf numFmtId="0" fontId="7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46" xfId="0" applyFont="1" applyFill="1" applyBorder="1" applyAlignment="1" applyProtection="1">
      <alignment horizontal="center" vertical="center" wrapText="1"/>
      <protection locked="0"/>
    </xf>
    <xf numFmtId="0" fontId="72" fillId="0" borderId="76" xfId="0" applyFont="1" applyFill="1" applyBorder="1" applyAlignment="1" applyProtection="1">
      <alignment horizontal="center" vertical="center" wrapText="1"/>
      <protection locked="0"/>
    </xf>
    <xf numFmtId="0" fontId="72" fillId="0" borderId="34" xfId="0" applyFont="1" applyFill="1" applyBorder="1" applyAlignment="1" applyProtection="1">
      <alignment horizontal="center" vertical="center" wrapText="1"/>
      <protection locked="0"/>
    </xf>
    <xf numFmtId="0" fontId="71" fillId="0" borderId="77" xfId="0" applyFont="1" applyFill="1" applyBorder="1" applyAlignment="1" applyProtection="1">
      <alignment horizontal="center" vertical="center" wrapText="1"/>
      <protection/>
    </xf>
    <xf numFmtId="0" fontId="71" fillId="0" borderId="71" xfId="0" applyFont="1" applyFill="1" applyBorder="1" applyAlignment="1" applyProtection="1">
      <alignment horizontal="center" vertical="center" wrapText="1"/>
      <protection/>
    </xf>
    <xf numFmtId="0" fontId="71" fillId="0" borderId="39" xfId="0" applyFont="1" applyFill="1" applyBorder="1" applyAlignment="1" applyProtection="1">
      <alignment horizontal="center" vertical="center" wrapText="1"/>
      <protection/>
    </xf>
    <xf numFmtId="0" fontId="71" fillId="0" borderId="15" xfId="0" applyFont="1" applyFill="1" applyBorder="1" applyAlignment="1" applyProtection="1">
      <alignment horizontal="center" vertical="center" wrapText="1"/>
      <protection/>
    </xf>
    <xf numFmtId="0" fontId="72" fillId="0" borderId="72" xfId="0" applyFont="1" applyFill="1" applyBorder="1" applyAlignment="1" applyProtection="1">
      <alignment horizontal="center" vertical="center" wrapText="1"/>
      <protection locked="0"/>
    </xf>
    <xf numFmtId="0" fontId="72" fillId="0" borderId="73" xfId="0" applyFont="1" applyFill="1" applyBorder="1" applyAlignment="1" applyProtection="1">
      <alignment horizontal="center" vertical="center" wrapText="1"/>
      <protection locked="0"/>
    </xf>
    <xf numFmtId="0" fontId="72" fillId="0" borderId="64" xfId="0" applyFont="1" applyFill="1" applyBorder="1" applyAlignment="1" applyProtection="1">
      <alignment horizontal="center" vertical="center" wrapText="1"/>
      <protection locked="0"/>
    </xf>
    <xf numFmtId="164" fontId="72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21" xfId="0" applyNumberFormat="1" applyFont="1" applyFill="1" applyBorder="1" applyAlignment="1" applyProtection="1">
      <alignment horizontal="center" vertical="center" wrapText="1"/>
      <protection/>
    </xf>
    <xf numFmtId="0" fontId="69" fillId="0" borderId="78" xfId="0" applyFont="1" applyFill="1" applyBorder="1" applyAlignment="1" applyProtection="1">
      <alignment horizontal="center" vertical="center" wrapText="1"/>
      <protection/>
    </xf>
    <xf numFmtId="0" fontId="69" fillId="0" borderId="79" xfId="0" applyFont="1" applyFill="1" applyBorder="1" applyAlignment="1" applyProtection="1">
      <alignment horizontal="center" vertical="center" wrapText="1"/>
      <protection/>
    </xf>
    <xf numFmtId="0" fontId="69" fillId="0" borderId="30" xfId="0" applyFont="1" applyFill="1" applyBorder="1" applyAlignment="1" applyProtection="1">
      <alignment horizontal="center" vertical="center" wrapText="1"/>
      <protection/>
    </xf>
    <xf numFmtId="0" fontId="69" fillId="0" borderId="8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9" fillId="0" borderId="61" xfId="0" applyFont="1" applyFill="1" applyBorder="1" applyAlignment="1" applyProtection="1">
      <alignment horizontal="center" vertical="center" wrapText="1"/>
      <protection/>
    </xf>
    <xf numFmtId="0" fontId="69" fillId="0" borderId="62" xfId="0" applyFont="1" applyFill="1" applyBorder="1" applyAlignment="1" applyProtection="1">
      <alignment horizontal="center" vertical="center" wrapText="1"/>
      <protection/>
    </xf>
    <xf numFmtId="0" fontId="69" fillId="0" borderId="71" xfId="0" applyFont="1" applyFill="1" applyBorder="1" applyAlignment="1" applyProtection="1">
      <alignment horizontal="center" vertical="center" wrapText="1"/>
      <protection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64" fontId="72" fillId="0" borderId="74" xfId="0" applyNumberFormat="1" applyFont="1" applyFill="1" applyBorder="1" applyAlignment="1" applyProtection="1">
      <alignment horizontal="center" vertical="center" wrapText="1"/>
      <protection/>
    </xf>
    <xf numFmtId="164" fontId="72" fillId="0" borderId="75" xfId="0" applyNumberFormat="1" applyFont="1" applyFill="1" applyBorder="1" applyAlignment="1" applyProtection="1">
      <alignment horizontal="center" vertical="center" wrapText="1"/>
      <protection/>
    </xf>
    <xf numFmtId="164" fontId="72" fillId="0" borderId="54" xfId="0" applyNumberFormat="1" applyFont="1" applyFill="1" applyBorder="1" applyAlignment="1" applyProtection="1">
      <alignment horizontal="center" vertical="center" wrapText="1"/>
      <protection/>
    </xf>
    <xf numFmtId="3" fontId="7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 applyAlignment="1" applyProtection="1">
      <alignment horizontal="center" vertical="top" wrapText="1"/>
      <protection locked="0"/>
    </xf>
    <xf numFmtId="0" fontId="74" fillId="0" borderId="32" xfId="62" applyFont="1" applyFill="1" applyBorder="1" applyAlignment="1" applyProtection="1">
      <alignment horizontal="center"/>
      <protection/>
    </xf>
    <xf numFmtId="0" fontId="70" fillId="0" borderId="20" xfId="0" applyFont="1" applyBorder="1" applyAlignment="1">
      <alignment horizontal="right"/>
    </xf>
    <xf numFmtId="0" fontId="70" fillId="0" borderId="44" xfId="0" applyFont="1" applyBorder="1" applyAlignment="1">
      <alignment horizontal="right"/>
    </xf>
    <xf numFmtId="0" fontId="72" fillId="0" borderId="32" xfId="0" applyFont="1" applyBorder="1" applyAlignment="1">
      <alignment horizontal="center"/>
    </xf>
    <xf numFmtId="0" fontId="72" fillId="0" borderId="51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72" fillId="0" borderId="31" xfId="0" applyFont="1" applyBorder="1" applyAlignment="1">
      <alignment horizontal="left"/>
    </xf>
    <xf numFmtId="0" fontId="72" fillId="0" borderId="32" xfId="0" applyFont="1" applyBorder="1" applyAlignment="1">
      <alignment horizontal="left"/>
    </xf>
    <xf numFmtId="0" fontId="72" fillId="0" borderId="32" xfId="0" applyFont="1" applyBorder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23" xfId="0" applyFont="1" applyBorder="1" applyAlignment="1">
      <alignment horizontal="center"/>
    </xf>
    <xf numFmtId="0" fontId="72" fillId="0" borderId="47" xfId="0" applyFont="1" applyBorder="1" applyAlignment="1">
      <alignment horizontal="center"/>
    </xf>
    <xf numFmtId="0" fontId="72" fillId="0" borderId="20" xfId="0" applyFont="1" applyBorder="1" applyAlignment="1">
      <alignment horizontal="left"/>
    </xf>
    <xf numFmtId="0" fontId="72" fillId="0" borderId="23" xfId="0" applyFont="1" applyBorder="1" applyAlignment="1">
      <alignment horizontal="left"/>
    </xf>
    <xf numFmtId="0" fontId="72" fillId="0" borderId="51" xfId="0" applyFont="1" applyBorder="1" applyAlignment="1">
      <alignment horizontal="right"/>
    </xf>
    <xf numFmtId="0" fontId="71" fillId="0" borderId="19" xfId="0" applyFont="1" applyBorder="1" applyAlignment="1">
      <alignment horizontal="left"/>
    </xf>
    <xf numFmtId="0" fontId="71" fillId="0" borderId="20" xfId="0" applyFont="1" applyBorder="1" applyAlignment="1">
      <alignment horizontal="left"/>
    </xf>
    <xf numFmtId="0" fontId="77" fillId="0" borderId="20" xfId="0" applyFont="1" applyBorder="1" applyAlignment="1">
      <alignment horizontal="right"/>
    </xf>
    <xf numFmtId="0" fontId="77" fillId="0" borderId="44" xfId="0" applyFont="1" applyBorder="1" applyAlignment="1">
      <alignment horizontal="right"/>
    </xf>
    <xf numFmtId="3" fontId="77" fillId="0" borderId="20" xfId="0" applyNumberFormat="1" applyFont="1" applyBorder="1" applyAlignment="1">
      <alignment horizontal="right"/>
    </xf>
    <xf numFmtId="3" fontId="70" fillId="0" borderId="20" xfId="0" applyNumberFormat="1" applyFont="1" applyBorder="1" applyAlignment="1">
      <alignment horizontal="right"/>
    </xf>
    <xf numFmtId="3" fontId="68" fillId="0" borderId="20" xfId="0" applyNumberFormat="1" applyFont="1" applyBorder="1" applyAlignment="1">
      <alignment horizontal="right"/>
    </xf>
    <xf numFmtId="0" fontId="68" fillId="0" borderId="20" xfId="0" applyFont="1" applyBorder="1" applyAlignment="1">
      <alignment horizontal="right"/>
    </xf>
    <xf numFmtId="0" fontId="84" fillId="0" borderId="36" xfId="0" applyFont="1" applyBorder="1" applyAlignment="1">
      <alignment horizontal="left"/>
    </xf>
    <xf numFmtId="0" fontId="84" fillId="0" borderId="11" xfId="0" applyFont="1" applyBorder="1" applyAlignment="1">
      <alignment horizontal="left"/>
    </xf>
    <xf numFmtId="0" fontId="84" fillId="0" borderId="19" xfId="0" applyFont="1" applyBorder="1" applyAlignment="1">
      <alignment horizontal="left"/>
    </xf>
    <xf numFmtId="0" fontId="84" fillId="0" borderId="20" xfId="0" applyFont="1" applyBorder="1" applyAlignment="1">
      <alignment horizontal="left"/>
    </xf>
    <xf numFmtId="0" fontId="68" fillId="0" borderId="11" xfId="0" applyFont="1" applyBorder="1" applyAlignment="1">
      <alignment horizontal="right"/>
    </xf>
    <xf numFmtId="0" fontId="77" fillId="0" borderId="0" xfId="0" applyFont="1" applyAlignment="1">
      <alignment horizontal="center"/>
    </xf>
    <xf numFmtId="0" fontId="72" fillId="0" borderId="36" xfId="0" applyFont="1" applyBorder="1" applyAlignment="1">
      <alignment horizontal="left"/>
    </xf>
    <xf numFmtId="0" fontId="72" fillId="0" borderId="11" xfId="0" applyFont="1" applyBorder="1" applyAlignment="1">
      <alignment horizontal="left"/>
    </xf>
    <xf numFmtId="0" fontId="70" fillId="0" borderId="11" xfId="0" applyFont="1" applyBorder="1" applyAlignment="1">
      <alignment horizontal="right"/>
    </xf>
    <xf numFmtId="0" fontId="70" fillId="0" borderId="12" xfId="0" applyFont="1" applyBorder="1" applyAlignment="1">
      <alignment horizontal="right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8"/>
  <sheetViews>
    <sheetView view="pageLayout" zoomScaleNormal="130" zoomScaleSheetLayoutView="100" workbookViewId="0" topLeftCell="A1">
      <selection activeCell="F4" sqref="F4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90" customWidth="1"/>
    <col min="6" max="6" width="14.375" style="1" bestFit="1" customWidth="1"/>
    <col min="7" max="16384" width="9.375" style="1" customWidth="1"/>
  </cols>
  <sheetData>
    <row r="1" spans="1:5" ht="15.75" customHeight="1">
      <c r="A1" s="382" t="s">
        <v>1</v>
      </c>
      <c r="B1" s="382"/>
      <c r="C1" s="382"/>
      <c r="D1" s="382"/>
      <c r="E1" s="382"/>
    </row>
    <row r="2" spans="1:5" ht="15.75" customHeight="1" thickBot="1">
      <c r="A2" s="2"/>
      <c r="B2" s="2"/>
      <c r="C2" s="3"/>
      <c r="D2" s="3"/>
      <c r="E2" s="3" t="s">
        <v>423</v>
      </c>
    </row>
    <row r="3" spans="1:5" ht="15.75" customHeight="1">
      <c r="A3" s="383" t="s">
        <v>48</v>
      </c>
      <c r="B3" s="385" t="s">
        <v>3</v>
      </c>
      <c r="C3" s="387">
        <v>2015</v>
      </c>
      <c r="D3" s="387"/>
      <c r="E3" s="388"/>
    </row>
    <row r="4" spans="1:6" ht="37.5" customHeight="1" thickBot="1">
      <c r="A4" s="384"/>
      <c r="B4" s="386"/>
      <c r="C4" s="4" t="s">
        <v>144</v>
      </c>
      <c r="D4" s="4" t="s">
        <v>145</v>
      </c>
      <c r="E4" s="5" t="s">
        <v>146</v>
      </c>
      <c r="F4" s="6"/>
    </row>
    <row r="5" spans="1:6" s="10" customFormat="1" ht="12" customHeight="1" thickBot="1">
      <c r="A5" s="7" t="s">
        <v>262</v>
      </c>
      <c r="B5" s="8" t="s">
        <v>263</v>
      </c>
      <c r="C5" s="8" t="s">
        <v>264</v>
      </c>
      <c r="D5" s="8" t="s">
        <v>265</v>
      </c>
      <c r="E5" s="9" t="s">
        <v>266</v>
      </c>
      <c r="F5" s="6"/>
    </row>
    <row r="6" spans="1:6" s="15" customFormat="1" ht="12" customHeight="1" thickBot="1">
      <c r="A6" s="11" t="s">
        <v>4</v>
      </c>
      <c r="B6" s="12" t="s">
        <v>147</v>
      </c>
      <c r="C6" s="13">
        <f>SUM(C7:C12)</f>
        <v>63160</v>
      </c>
      <c r="D6" s="13">
        <f>SUM(D7:D12)</f>
        <v>53606</v>
      </c>
      <c r="E6" s="14">
        <f>SUM(E7:E12)</f>
        <v>53606</v>
      </c>
      <c r="F6" s="6"/>
    </row>
    <row r="7" spans="1:6" s="15" customFormat="1" ht="12" customHeight="1">
      <c r="A7" s="16" t="s">
        <v>60</v>
      </c>
      <c r="B7" s="17" t="s">
        <v>148</v>
      </c>
      <c r="C7" s="18">
        <v>17622</v>
      </c>
      <c r="D7" s="18">
        <v>13817</v>
      </c>
      <c r="E7" s="19">
        <v>13817</v>
      </c>
      <c r="F7" s="6"/>
    </row>
    <row r="8" spans="1:6" s="15" customFormat="1" ht="12" customHeight="1">
      <c r="A8" s="20" t="s">
        <v>61</v>
      </c>
      <c r="B8" s="21" t="s">
        <v>149</v>
      </c>
      <c r="C8" s="22">
        <v>14431</v>
      </c>
      <c r="D8" s="22">
        <v>14101</v>
      </c>
      <c r="E8" s="23">
        <v>14101</v>
      </c>
      <c r="F8" s="6"/>
    </row>
    <row r="9" spans="1:6" s="15" customFormat="1" ht="12" customHeight="1">
      <c r="A9" s="20" t="s">
        <v>62</v>
      </c>
      <c r="B9" s="21" t="s">
        <v>150</v>
      </c>
      <c r="C9" s="22">
        <v>15035</v>
      </c>
      <c r="D9" s="22">
        <v>17192</v>
      </c>
      <c r="E9" s="23">
        <v>17192</v>
      </c>
      <c r="F9" s="6"/>
    </row>
    <row r="10" spans="1:6" s="15" customFormat="1" ht="12" customHeight="1">
      <c r="A10" s="20" t="s">
        <v>63</v>
      </c>
      <c r="B10" s="21" t="s">
        <v>151</v>
      </c>
      <c r="C10" s="22">
        <v>1200</v>
      </c>
      <c r="D10" s="22">
        <v>1200</v>
      </c>
      <c r="E10" s="23">
        <v>1200</v>
      </c>
      <c r="F10" s="6"/>
    </row>
    <row r="11" spans="1:6" s="15" customFormat="1" ht="12" customHeight="1" thickBot="1">
      <c r="A11" s="20" t="s">
        <v>80</v>
      </c>
      <c r="B11" s="21" t="s">
        <v>436</v>
      </c>
      <c r="C11" s="22">
        <v>14872</v>
      </c>
      <c r="D11" s="22">
        <v>7296</v>
      </c>
      <c r="E11" s="23">
        <v>7296</v>
      </c>
      <c r="F11" s="6"/>
    </row>
    <row r="12" spans="1:6" s="15" customFormat="1" ht="12" customHeight="1" hidden="1" thickBot="1">
      <c r="A12" s="24" t="s">
        <v>64</v>
      </c>
      <c r="B12" s="25" t="s">
        <v>152</v>
      </c>
      <c r="C12" s="26"/>
      <c r="D12" s="26"/>
      <c r="E12" s="27"/>
      <c r="F12" s="6"/>
    </row>
    <row r="13" spans="1:6" s="15" customFormat="1" ht="21.75" customHeight="1" thickBot="1">
      <c r="A13" s="11" t="s">
        <v>5</v>
      </c>
      <c r="B13" s="28" t="s">
        <v>153</v>
      </c>
      <c r="C13" s="13">
        <f>SUM(C14:C18)</f>
        <v>21671</v>
      </c>
      <c r="D13" s="13">
        <f>SUM(D14:D18)</f>
        <v>75000</v>
      </c>
      <c r="E13" s="14">
        <f>SUM(E14:E18)</f>
        <v>74548</v>
      </c>
      <c r="F13" s="6"/>
    </row>
    <row r="14" spans="1:6" s="15" customFormat="1" ht="12" customHeight="1">
      <c r="A14" s="16" t="s">
        <v>66</v>
      </c>
      <c r="B14" s="17" t="s">
        <v>154</v>
      </c>
      <c r="C14" s="18"/>
      <c r="D14" s="18"/>
      <c r="E14" s="19"/>
      <c r="F14" s="6"/>
    </row>
    <row r="15" spans="1:6" s="15" customFormat="1" ht="12" customHeight="1">
      <c r="A15" s="20" t="s">
        <v>67</v>
      </c>
      <c r="B15" s="21" t="s">
        <v>155</v>
      </c>
      <c r="C15" s="22"/>
      <c r="D15" s="22"/>
      <c r="E15" s="23"/>
      <c r="F15" s="6"/>
    </row>
    <row r="16" spans="1:6" s="15" customFormat="1" ht="12" customHeight="1">
      <c r="A16" s="20" t="s">
        <v>68</v>
      </c>
      <c r="B16" s="21" t="s">
        <v>156</v>
      </c>
      <c r="C16" s="22"/>
      <c r="D16" s="22">
        <v>0</v>
      </c>
      <c r="E16" s="23">
        <v>0</v>
      </c>
      <c r="F16" s="6"/>
    </row>
    <row r="17" spans="1:6" s="15" customFormat="1" ht="12" customHeight="1">
      <c r="A17" s="20" t="s">
        <v>69</v>
      </c>
      <c r="B17" s="21" t="s">
        <v>157</v>
      </c>
      <c r="C17" s="22"/>
      <c r="D17" s="22"/>
      <c r="E17" s="23"/>
      <c r="F17" s="6"/>
    </row>
    <row r="18" spans="1:12" s="15" customFormat="1" ht="12" customHeight="1">
      <c r="A18" s="20" t="s">
        <v>70</v>
      </c>
      <c r="B18" s="21" t="s">
        <v>158</v>
      </c>
      <c r="C18" s="22">
        <v>21671</v>
      </c>
      <c r="D18" s="22">
        <v>75000</v>
      </c>
      <c r="E18" s="23">
        <v>74548</v>
      </c>
      <c r="F18" s="6"/>
      <c r="L18" s="15" t="s">
        <v>393</v>
      </c>
    </row>
    <row r="19" spans="1:6" s="15" customFormat="1" ht="12" customHeight="1" thickBot="1">
      <c r="A19" s="24" t="s">
        <v>76</v>
      </c>
      <c r="B19" s="25" t="s">
        <v>159</v>
      </c>
      <c r="C19" s="26">
        <v>21671</v>
      </c>
      <c r="D19" s="26">
        <v>21671</v>
      </c>
      <c r="E19" s="27">
        <v>19709</v>
      </c>
      <c r="F19" s="6"/>
    </row>
    <row r="20" spans="1:6" s="15" customFormat="1" ht="21.75" customHeight="1" thickBot="1">
      <c r="A20" s="11" t="s">
        <v>6</v>
      </c>
      <c r="B20" s="12" t="s">
        <v>160</v>
      </c>
      <c r="C20" s="13">
        <f>SUM(C21:C25)</f>
        <v>52096</v>
      </c>
      <c r="D20" s="13">
        <f>SUM(D21:D25)</f>
        <v>100457</v>
      </c>
      <c r="E20" s="14">
        <f>SUM(E21:E25)</f>
        <v>100432</v>
      </c>
      <c r="F20" s="6"/>
    </row>
    <row r="21" spans="1:6" s="15" customFormat="1" ht="12" customHeight="1">
      <c r="A21" s="16" t="s">
        <v>49</v>
      </c>
      <c r="B21" s="17" t="s">
        <v>161</v>
      </c>
      <c r="C21" s="18"/>
      <c r="D21" s="18">
        <v>40357</v>
      </c>
      <c r="E21" s="19">
        <v>40357</v>
      </c>
      <c r="F21" s="6"/>
    </row>
    <row r="22" spans="1:6" s="15" customFormat="1" ht="12" customHeight="1">
      <c r="A22" s="20" t="s">
        <v>50</v>
      </c>
      <c r="B22" s="21" t="s">
        <v>162</v>
      </c>
      <c r="C22" s="22"/>
      <c r="D22" s="22"/>
      <c r="E22" s="23"/>
      <c r="F22" s="6"/>
    </row>
    <row r="23" spans="1:6" s="15" customFormat="1" ht="12" customHeight="1">
      <c r="A23" s="20" t="s">
        <v>51</v>
      </c>
      <c r="B23" s="21" t="s">
        <v>163</v>
      </c>
      <c r="C23" s="22"/>
      <c r="D23" s="22"/>
      <c r="E23" s="23"/>
      <c r="F23" s="6"/>
    </row>
    <row r="24" spans="1:6" s="15" customFormat="1" ht="12" customHeight="1">
      <c r="A24" s="20" t="s">
        <v>52</v>
      </c>
      <c r="B24" s="21" t="s">
        <v>164</v>
      </c>
      <c r="C24" s="22"/>
      <c r="D24" s="22"/>
      <c r="E24" s="23"/>
      <c r="F24" s="6"/>
    </row>
    <row r="25" spans="1:6" s="15" customFormat="1" ht="12" customHeight="1">
      <c r="A25" s="20" t="s">
        <v>89</v>
      </c>
      <c r="B25" s="21" t="s">
        <v>165</v>
      </c>
      <c r="C25" s="22">
        <v>52096</v>
      </c>
      <c r="D25" s="22">
        <v>60100</v>
      </c>
      <c r="E25" s="23">
        <v>60075</v>
      </c>
      <c r="F25" s="6"/>
    </row>
    <row r="26" spans="1:6" s="15" customFormat="1" ht="12" customHeight="1" thickBot="1">
      <c r="A26" s="24" t="s">
        <v>90</v>
      </c>
      <c r="B26" s="29" t="s">
        <v>166</v>
      </c>
      <c r="C26" s="26">
        <v>52096</v>
      </c>
      <c r="D26" s="26">
        <v>52096</v>
      </c>
      <c r="E26" s="27">
        <v>52086</v>
      </c>
      <c r="F26" s="6"/>
    </row>
    <row r="27" spans="1:6" s="15" customFormat="1" ht="12" customHeight="1" thickBot="1">
      <c r="A27" s="11" t="s">
        <v>91</v>
      </c>
      <c r="B27" s="12" t="s">
        <v>167</v>
      </c>
      <c r="C27" s="30">
        <f>+C28+C31+C32+C33</f>
        <v>7590</v>
      </c>
      <c r="D27" s="30">
        <f>+D28+D31+D32+D33</f>
        <v>14001</v>
      </c>
      <c r="E27" s="31">
        <f>+E28+E31+E32+E33</f>
        <v>7261</v>
      </c>
      <c r="F27" s="6"/>
    </row>
    <row r="28" spans="1:6" s="15" customFormat="1" ht="12" customHeight="1">
      <c r="A28" s="16" t="s">
        <v>168</v>
      </c>
      <c r="B28" s="17" t="s">
        <v>169</v>
      </c>
      <c r="C28" s="32">
        <f>C29+C30</f>
        <v>6000</v>
      </c>
      <c r="D28" s="32">
        <f>+D29+D30</f>
        <v>11100</v>
      </c>
      <c r="E28" s="33">
        <f>+E29+E30</f>
        <v>5911</v>
      </c>
      <c r="F28" s="6"/>
    </row>
    <row r="29" spans="1:6" s="15" customFormat="1" ht="12" customHeight="1">
      <c r="A29" s="20" t="s">
        <v>170</v>
      </c>
      <c r="B29" s="21" t="s">
        <v>171</v>
      </c>
      <c r="C29" s="22">
        <v>2000</v>
      </c>
      <c r="D29" s="22">
        <v>2600</v>
      </c>
      <c r="E29" s="23">
        <v>1818</v>
      </c>
      <c r="F29" s="6"/>
    </row>
    <row r="30" spans="1:6" s="15" customFormat="1" ht="12" customHeight="1">
      <c r="A30" s="20" t="s">
        <v>172</v>
      </c>
      <c r="B30" s="21" t="s">
        <v>173</v>
      </c>
      <c r="C30" s="22">
        <v>4000</v>
      </c>
      <c r="D30" s="22">
        <v>8500</v>
      </c>
      <c r="E30" s="23">
        <v>4093</v>
      </c>
      <c r="F30" s="6"/>
    </row>
    <row r="31" spans="1:6" s="15" customFormat="1" ht="12" customHeight="1">
      <c r="A31" s="20" t="s">
        <v>174</v>
      </c>
      <c r="B31" s="21" t="s">
        <v>175</v>
      </c>
      <c r="C31" s="22">
        <v>940</v>
      </c>
      <c r="D31" s="22">
        <v>1500</v>
      </c>
      <c r="E31" s="23">
        <v>1020</v>
      </c>
      <c r="F31" s="6"/>
    </row>
    <row r="32" spans="1:6" s="15" customFormat="1" ht="12" customHeight="1">
      <c r="A32" s="20" t="s">
        <v>176</v>
      </c>
      <c r="B32" s="21" t="s">
        <v>177</v>
      </c>
      <c r="C32" s="22">
        <v>500</v>
      </c>
      <c r="D32" s="22">
        <v>941</v>
      </c>
      <c r="E32" s="23">
        <v>260</v>
      </c>
      <c r="F32" s="6"/>
    </row>
    <row r="33" spans="1:6" s="15" customFormat="1" ht="12" customHeight="1" thickBot="1">
      <c r="A33" s="24" t="s">
        <v>178</v>
      </c>
      <c r="B33" s="29" t="s">
        <v>179</v>
      </c>
      <c r="C33" s="26">
        <v>150</v>
      </c>
      <c r="D33" s="26">
        <v>460</v>
      </c>
      <c r="E33" s="27">
        <v>70</v>
      </c>
      <c r="F33" s="6"/>
    </row>
    <row r="34" spans="1:6" s="15" customFormat="1" ht="12" customHeight="1" thickBot="1">
      <c r="A34" s="11" t="s">
        <v>8</v>
      </c>
      <c r="B34" s="12" t="s">
        <v>180</v>
      </c>
      <c r="C34" s="13">
        <f>SUM(C35:C44)</f>
        <v>15390</v>
      </c>
      <c r="D34" s="13">
        <f>SUM(D35:D44)</f>
        <v>40713</v>
      </c>
      <c r="E34" s="14">
        <f>SUM(E35:E44)</f>
        <v>36889</v>
      </c>
      <c r="F34" s="6"/>
    </row>
    <row r="35" spans="1:6" s="15" customFormat="1" ht="12" customHeight="1">
      <c r="A35" s="16" t="s">
        <v>53</v>
      </c>
      <c r="B35" s="17" t="s">
        <v>181</v>
      </c>
      <c r="C35" s="18">
        <v>0</v>
      </c>
      <c r="D35" s="18">
        <v>1700</v>
      </c>
      <c r="E35" s="19">
        <v>1606</v>
      </c>
      <c r="F35" s="6"/>
    </row>
    <row r="36" spans="1:6" s="15" customFormat="1" ht="12" customHeight="1">
      <c r="A36" s="20" t="s">
        <v>54</v>
      </c>
      <c r="B36" s="21" t="s">
        <v>182</v>
      </c>
      <c r="C36" s="22">
        <v>5977</v>
      </c>
      <c r="D36" s="22">
        <v>28331</v>
      </c>
      <c r="E36" s="23">
        <v>27545</v>
      </c>
      <c r="F36" s="6"/>
    </row>
    <row r="37" spans="1:6" s="15" customFormat="1" ht="12" customHeight="1">
      <c r="A37" s="20" t="s">
        <v>55</v>
      </c>
      <c r="B37" s="21" t="s">
        <v>183</v>
      </c>
      <c r="C37" s="22">
        <v>2000</v>
      </c>
      <c r="D37" s="22">
        <v>2500</v>
      </c>
      <c r="E37" s="23">
        <v>1995</v>
      </c>
      <c r="F37" s="6"/>
    </row>
    <row r="38" spans="1:6" s="15" customFormat="1" ht="12" customHeight="1">
      <c r="A38" s="20" t="s">
        <v>93</v>
      </c>
      <c r="B38" s="21" t="s">
        <v>184</v>
      </c>
      <c r="C38" s="22">
        <v>43</v>
      </c>
      <c r="D38" s="22">
        <v>0</v>
      </c>
      <c r="E38" s="23">
        <v>0</v>
      </c>
      <c r="F38" s="6"/>
    </row>
    <row r="39" spans="1:6" s="15" customFormat="1" ht="12" customHeight="1">
      <c r="A39" s="20" t="s">
        <v>94</v>
      </c>
      <c r="B39" s="21" t="s">
        <v>185</v>
      </c>
      <c r="C39" s="22">
        <v>3829</v>
      </c>
      <c r="D39" s="22">
        <v>4000</v>
      </c>
      <c r="E39" s="23">
        <v>2692</v>
      </c>
      <c r="F39" s="6"/>
    </row>
    <row r="40" spans="1:6" s="15" customFormat="1" ht="12" customHeight="1">
      <c r="A40" s="20" t="s">
        <v>95</v>
      </c>
      <c r="B40" s="21" t="s">
        <v>186</v>
      </c>
      <c r="C40" s="22">
        <v>3031</v>
      </c>
      <c r="D40" s="22">
        <v>3912</v>
      </c>
      <c r="E40" s="23">
        <v>2968</v>
      </c>
      <c r="F40" s="6"/>
    </row>
    <row r="41" spans="1:6" s="15" customFormat="1" ht="12" customHeight="1">
      <c r="A41" s="20" t="s">
        <v>96</v>
      </c>
      <c r="B41" s="21" t="s">
        <v>187</v>
      </c>
      <c r="C41" s="22">
        <v>0</v>
      </c>
      <c r="D41" s="22">
        <v>0</v>
      </c>
      <c r="E41" s="23">
        <v>0</v>
      </c>
      <c r="F41" s="6"/>
    </row>
    <row r="42" spans="1:6" s="15" customFormat="1" ht="12" customHeight="1">
      <c r="A42" s="20" t="s">
        <v>97</v>
      </c>
      <c r="B42" s="21" t="s">
        <v>188</v>
      </c>
      <c r="C42" s="22">
        <v>60</v>
      </c>
      <c r="D42" s="22">
        <v>70</v>
      </c>
      <c r="E42" s="23">
        <v>29</v>
      </c>
      <c r="F42" s="6"/>
    </row>
    <row r="43" spans="1:6" s="15" customFormat="1" ht="12" customHeight="1">
      <c r="A43" s="20" t="s">
        <v>189</v>
      </c>
      <c r="B43" s="21" t="s">
        <v>190</v>
      </c>
      <c r="C43" s="34"/>
      <c r="D43" s="34">
        <v>0</v>
      </c>
      <c r="E43" s="35"/>
      <c r="F43" s="6"/>
    </row>
    <row r="44" spans="1:6" s="15" customFormat="1" ht="12" customHeight="1" thickBot="1">
      <c r="A44" s="24" t="s">
        <v>191</v>
      </c>
      <c r="B44" s="25" t="s">
        <v>192</v>
      </c>
      <c r="C44" s="36">
        <v>450</v>
      </c>
      <c r="D44" s="36">
        <v>200</v>
      </c>
      <c r="E44" s="37">
        <v>54</v>
      </c>
      <c r="F44" s="6"/>
    </row>
    <row r="45" spans="1:6" s="15" customFormat="1" ht="12" customHeight="1" thickBot="1">
      <c r="A45" s="11" t="s">
        <v>9</v>
      </c>
      <c r="B45" s="12" t="s">
        <v>193</v>
      </c>
      <c r="C45" s="13">
        <f>SUM(C46:C50)</f>
        <v>0</v>
      </c>
      <c r="D45" s="13">
        <f>SUM(D46:D50)</f>
        <v>1900</v>
      </c>
      <c r="E45" s="14">
        <f>SUM(E46:E50)</f>
        <v>1900</v>
      </c>
      <c r="F45" s="6"/>
    </row>
    <row r="46" spans="1:6" s="15" customFormat="1" ht="12" customHeight="1">
      <c r="A46" s="16" t="s">
        <v>56</v>
      </c>
      <c r="B46" s="17" t="s">
        <v>194</v>
      </c>
      <c r="C46" s="38"/>
      <c r="D46" s="38"/>
      <c r="E46" s="39"/>
      <c r="F46" s="6"/>
    </row>
    <row r="47" spans="1:6" s="15" customFormat="1" ht="12" customHeight="1">
      <c r="A47" s="20" t="s">
        <v>57</v>
      </c>
      <c r="B47" s="21" t="s">
        <v>195</v>
      </c>
      <c r="C47" s="34"/>
      <c r="D47" s="34">
        <v>1900</v>
      </c>
      <c r="E47" s="35">
        <v>1900</v>
      </c>
      <c r="F47" s="6"/>
    </row>
    <row r="48" spans="1:6" s="15" customFormat="1" ht="12" customHeight="1">
      <c r="A48" s="20" t="s">
        <v>196</v>
      </c>
      <c r="B48" s="21" t="s">
        <v>197</v>
      </c>
      <c r="C48" s="34"/>
      <c r="D48" s="34"/>
      <c r="E48" s="35"/>
      <c r="F48" s="6"/>
    </row>
    <row r="49" spans="1:6" s="15" customFormat="1" ht="12" customHeight="1">
      <c r="A49" s="20" t="s">
        <v>198</v>
      </c>
      <c r="B49" s="21" t="s">
        <v>199</v>
      </c>
      <c r="C49" s="34"/>
      <c r="D49" s="34"/>
      <c r="E49" s="35"/>
      <c r="F49" s="6"/>
    </row>
    <row r="50" spans="1:6" s="15" customFormat="1" ht="12" customHeight="1" thickBot="1">
      <c r="A50" s="24" t="s">
        <v>200</v>
      </c>
      <c r="B50" s="25" t="s">
        <v>201</v>
      </c>
      <c r="C50" s="36"/>
      <c r="D50" s="36"/>
      <c r="E50" s="37"/>
      <c r="F50" s="6"/>
    </row>
    <row r="51" spans="1:6" s="15" customFormat="1" ht="10.5" customHeight="1" thickBot="1">
      <c r="A51" s="11" t="s">
        <v>98</v>
      </c>
      <c r="B51" s="12" t="s">
        <v>202</v>
      </c>
      <c r="C51" s="13">
        <f>SUM(C52:C54)</f>
        <v>13940</v>
      </c>
      <c r="D51" s="13">
        <f>SUM(D52:D54)</f>
        <v>11110</v>
      </c>
      <c r="E51" s="14">
        <f>SUM(E52:E54)</f>
        <v>10465</v>
      </c>
      <c r="F51" s="6"/>
    </row>
    <row r="52" spans="1:6" s="15" customFormat="1" ht="12" customHeight="1">
      <c r="A52" s="16" t="s">
        <v>58</v>
      </c>
      <c r="B52" s="17" t="s">
        <v>203</v>
      </c>
      <c r="C52" s="18"/>
      <c r="D52" s="18"/>
      <c r="E52" s="19"/>
      <c r="F52" s="6"/>
    </row>
    <row r="53" spans="1:6" s="15" customFormat="1" ht="18.75" customHeight="1">
      <c r="A53" s="20" t="s">
        <v>59</v>
      </c>
      <c r="B53" s="21" t="s">
        <v>204</v>
      </c>
      <c r="C53" s="22"/>
      <c r="D53" s="22">
        <v>110</v>
      </c>
      <c r="E53" s="23">
        <v>75</v>
      </c>
      <c r="F53" s="6"/>
    </row>
    <row r="54" spans="1:6" s="15" customFormat="1" ht="12" customHeight="1">
      <c r="A54" s="20" t="s">
        <v>205</v>
      </c>
      <c r="B54" s="21" t="s">
        <v>206</v>
      </c>
      <c r="C54" s="22">
        <v>13940</v>
      </c>
      <c r="D54" s="22">
        <v>11000</v>
      </c>
      <c r="E54" s="23">
        <v>10390</v>
      </c>
      <c r="F54" s="6"/>
    </row>
    <row r="55" spans="1:6" s="15" customFormat="1" ht="12" customHeight="1" thickBot="1">
      <c r="A55" s="24" t="s">
        <v>207</v>
      </c>
      <c r="B55" s="25" t="s">
        <v>208</v>
      </c>
      <c r="C55" s="26"/>
      <c r="D55" s="26"/>
      <c r="E55" s="27"/>
      <c r="F55" s="6"/>
    </row>
    <row r="56" spans="1:6" s="15" customFormat="1" ht="12" customHeight="1" thickBot="1">
      <c r="A56" s="11" t="s">
        <v>11</v>
      </c>
      <c r="B56" s="28" t="s">
        <v>209</v>
      </c>
      <c r="C56" s="13">
        <f>SUM(C57:C59)</f>
        <v>0</v>
      </c>
      <c r="D56" s="13">
        <f>SUM(D57:D59)</f>
        <v>0</v>
      </c>
      <c r="E56" s="14">
        <f>SUM(E57:E59)</f>
        <v>0</v>
      </c>
      <c r="F56" s="6"/>
    </row>
    <row r="57" spans="1:6" s="15" customFormat="1" ht="12" customHeight="1">
      <c r="A57" s="16" t="s">
        <v>99</v>
      </c>
      <c r="B57" s="17" t="s">
        <v>210</v>
      </c>
      <c r="C57" s="34"/>
      <c r="D57" s="34"/>
      <c r="E57" s="35"/>
      <c r="F57" s="6"/>
    </row>
    <row r="58" spans="1:6" s="15" customFormat="1" ht="12" customHeight="1">
      <c r="A58" s="20" t="s">
        <v>100</v>
      </c>
      <c r="B58" s="21" t="s">
        <v>211</v>
      </c>
      <c r="C58" s="34"/>
      <c r="D58" s="34"/>
      <c r="E58" s="35"/>
      <c r="F58" s="6"/>
    </row>
    <row r="59" spans="1:6" s="15" customFormat="1" ht="12" customHeight="1">
      <c r="A59" s="20" t="s">
        <v>123</v>
      </c>
      <c r="B59" s="21" t="s">
        <v>212</v>
      </c>
      <c r="C59" s="34">
        <v>0</v>
      </c>
      <c r="D59" s="34">
        <v>0</v>
      </c>
      <c r="E59" s="35">
        <v>0</v>
      </c>
      <c r="F59" s="6"/>
    </row>
    <row r="60" spans="1:6" s="15" customFormat="1" ht="12" customHeight="1" thickBot="1">
      <c r="A60" s="24" t="s">
        <v>213</v>
      </c>
      <c r="B60" s="25" t="s">
        <v>214</v>
      </c>
      <c r="C60" s="34"/>
      <c r="D60" s="34"/>
      <c r="E60" s="35"/>
      <c r="F60" s="6"/>
    </row>
    <row r="61" spans="1:6" s="15" customFormat="1" ht="12" customHeight="1" thickBot="1">
      <c r="A61" s="11" t="s">
        <v>12</v>
      </c>
      <c r="B61" s="12" t="s">
        <v>215</v>
      </c>
      <c r="C61" s="30">
        <f>+C6+C13+C20+C27+C34+C45+C51+C56</f>
        <v>173847</v>
      </c>
      <c r="D61" s="30">
        <f>+D6+D13+D20+D27+D34+D45+D51+D56</f>
        <v>296787</v>
      </c>
      <c r="E61" s="31">
        <f>+E6+E13+E20+E27+E34+E45+E51+E56</f>
        <v>285101</v>
      </c>
      <c r="F61" s="6"/>
    </row>
    <row r="62" spans="1:6" s="15" customFormat="1" ht="12" customHeight="1" thickBot="1">
      <c r="A62" s="40" t="s">
        <v>216</v>
      </c>
      <c r="B62" s="28" t="s">
        <v>217</v>
      </c>
      <c r="C62" s="13">
        <f>+C63+C64+C65</f>
        <v>0</v>
      </c>
      <c r="D62" s="13">
        <f>+D63+D64+D65</f>
        <v>165</v>
      </c>
      <c r="E62" s="14">
        <f>+E63+E64+E65</f>
        <v>165</v>
      </c>
      <c r="F62" s="6"/>
    </row>
    <row r="63" spans="1:6" s="15" customFormat="1" ht="12" customHeight="1">
      <c r="A63" s="16" t="s">
        <v>218</v>
      </c>
      <c r="B63" s="17" t="s">
        <v>219</v>
      </c>
      <c r="C63" s="34"/>
      <c r="D63" s="34"/>
      <c r="E63" s="35"/>
      <c r="F63" s="6"/>
    </row>
    <row r="64" spans="1:6" s="15" customFormat="1" ht="12" customHeight="1">
      <c r="A64" s="20" t="s">
        <v>220</v>
      </c>
      <c r="B64" s="21" t="s">
        <v>221</v>
      </c>
      <c r="C64" s="34"/>
      <c r="D64" s="34">
        <v>165</v>
      </c>
      <c r="E64" s="35">
        <v>165</v>
      </c>
      <c r="F64" s="6"/>
    </row>
    <row r="65" spans="1:6" s="15" customFormat="1" ht="12" customHeight="1" thickBot="1">
      <c r="A65" s="24" t="s">
        <v>222</v>
      </c>
      <c r="B65" s="41" t="s">
        <v>267</v>
      </c>
      <c r="C65" s="34"/>
      <c r="D65" s="34"/>
      <c r="E65" s="35"/>
      <c r="F65" s="6"/>
    </row>
    <row r="66" spans="1:6" s="15" customFormat="1" ht="12" customHeight="1" thickBot="1">
      <c r="A66" s="40" t="s">
        <v>224</v>
      </c>
      <c r="B66" s="28" t="s">
        <v>225</v>
      </c>
      <c r="C66" s="13">
        <v>0</v>
      </c>
      <c r="D66" s="13">
        <v>0</v>
      </c>
      <c r="E66" s="14">
        <v>0</v>
      </c>
      <c r="F66" s="6"/>
    </row>
    <row r="67" spans="1:6" s="15" customFormat="1" ht="12" customHeight="1" thickBot="1">
      <c r="A67" s="40" t="s">
        <v>232</v>
      </c>
      <c r="B67" s="28" t="s">
        <v>233</v>
      </c>
      <c r="C67" s="13">
        <f>+C68+C69</f>
        <v>1573</v>
      </c>
      <c r="D67" s="13">
        <f>+D68+D69</f>
        <v>18073</v>
      </c>
      <c r="E67" s="14">
        <f>+E68+E69</f>
        <v>18073</v>
      </c>
      <c r="F67" s="6"/>
    </row>
    <row r="68" spans="1:6" s="15" customFormat="1" ht="12" customHeight="1">
      <c r="A68" s="16" t="s">
        <v>234</v>
      </c>
      <c r="B68" s="17" t="s">
        <v>235</v>
      </c>
      <c r="C68" s="34">
        <v>1573</v>
      </c>
      <c r="D68" s="34">
        <v>18073</v>
      </c>
      <c r="E68" s="35">
        <v>18073</v>
      </c>
      <c r="F68" s="6"/>
    </row>
    <row r="69" spans="1:6" s="15" customFormat="1" ht="12" customHeight="1" thickBot="1">
      <c r="A69" s="24" t="s">
        <v>236</v>
      </c>
      <c r="B69" s="25" t="s">
        <v>237</v>
      </c>
      <c r="C69" s="34"/>
      <c r="D69" s="34"/>
      <c r="E69" s="35"/>
      <c r="F69" s="6"/>
    </row>
    <row r="70" spans="1:6" s="15" customFormat="1" ht="12" customHeight="1" thickBot="1">
      <c r="A70" s="40" t="s">
        <v>238</v>
      </c>
      <c r="B70" s="28" t="s">
        <v>388</v>
      </c>
      <c r="C70" s="13">
        <v>26612</v>
      </c>
      <c r="D70" s="13">
        <v>29051</v>
      </c>
      <c r="E70" s="14">
        <v>29051</v>
      </c>
      <c r="F70" s="6"/>
    </row>
    <row r="71" spans="1:6" s="15" customFormat="1" ht="12" customHeight="1" thickBot="1">
      <c r="A71" s="40" t="s">
        <v>246</v>
      </c>
      <c r="B71" s="28" t="s">
        <v>247</v>
      </c>
      <c r="C71" s="13">
        <v>0</v>
      </c>
      <c r="D71" s="13" t="s">
        <v>393</v>
      </c>
      <c r="E71" s="14">
        <v>0</v>
      </c>
      <c r="F71" s="6"/>
    </row>
    <row r="72" spans="1:6" s="15" customFormat="1" ht="12" customHeight="1" thickBot="1">
      <c r="A72" s="40" t="s">
        <v>256</v>
      </c>
      <c r="B72" s="28" t="s">
        <v>257</v>
      </c>
      <c r="C72" s="42"/>
      <c r="D72" s="42"/>
      <c r="E72" s="43"/>
      <c r="F72" s="6"/>
    </row>
    <row r="73" spans="1:6" s="15" customFormat="1" ht="12" customHeight="1" thickBot="1">
      <c r="A73" s="40" t="s">
        <v>258</v>
      </c>
      <c r="B73" s="44" t="s">
        <v>259</v>
      </c>
      <c r="C73" s="30">
        <f>+C62+C66+C67+C70+C71+C72</f>
        <v>28185</v>
      </c>
      <c r="D73" s="30">
        <f>D70+D67+D62</f>
        <v>47289</v>
      </c>
      <c r="E73" s="31">
        <f>+E62+E66+E67+E70+E71+E72</f>
        <v>47289</v>
      </c>
      <c r="F73" s="6"/>
    </row>
    <row r="74" spans="1:6" s="15" customFormat="1" ht="21.75" thickBot="1">
      <c r="A74" s="45" t="s">
        <v>260</v>
      </c>
      <c r="B74" s="46" t="s">
        <v>261</v>
      </c>
      <c r="C74" s="30">
        <f>+C61+C73</f>
        <v>202032</v>
      </c>
      <c r="D74" s="30">
        <f>+D61+D73</f>
        <v>344076</v>
      </c>
      <c r="E74" s="31">
        <f>+E61+E73</f>
        <v>332390</v>
      </c>
      <c r="F74" s="6"/>
    </row>
    <row r="75" spans="1:6" s="15" customFormat="1" ht="12" customHeight="1">
      <c r="A75" s="47"/>
      <c r="B75" s="47"/>
      <c r="C75" s="48"/>
      <c r="D75" s="48"/>
      <c r="E75" s="48"/>
      <c r="F75" s="6"/>
    </row>
    <row r="76" spans="1:6" ht="16.5" customHeight="1">
      <c r="A76" s="382" t="s">
        <v>32</v>
      </c>
      <c r="B76" s="382"/>
      <c r="C76" s="382"/>
      <c r="D76" s="382"/>
      <c r="E76" s="382"/>
      <c r="F76" s="6"/>
    </row>
    <row r="77" spans="1:6" s="52" customFormat="1" ht="16.5" customHeight="1" thickBot="1">
      <c r="A77" s="49" t="s">
        <v>83</v>
      </c>
      <c r="B77" s="49"/>
      <c r="C77" s="50"/>
      <c r="D77" s="50"/>
      <c r="E77" s="50" t="s">
        <v>122</v>
      </c>
      <c r="F77" s="51"/>
    </row>
    <row r="78" spans="1:6" s="52" customFormat="1" ht="16.5" customHeight="1">
      <c r="A78" s="383" t="s">
        <v>48</v>
      </c>
      <c r="B78" s="385" t="s">
        <v>143</v>
      </c>
      <c r="C78" s="387">
        <f>+C3</f>
        <v>2015</v>
      </c>
      <c r="D78" s="387"/>
      <c r="E78" s="388"/>
      <c r="F78" s="51"/>
    </row>
    <row r="79" spans="1:6" ht="37.5" customHeight="1" thickBot="1">
      <c r="A79" s="384"/>
      <c r="B79" s="386"/>
      <c r="C79" s="4" t="s">
        <v>144</v>
      </c>
      <c r="D79" s="4" t="s">
        <v>145</v>
      </c>
      <c r="E79" s="5" t="s">
        <v>146</v>
      </c>
      <c r="F79" s="6"/>
    </row>
    <row r="80" spans="1:6" s="10" customFormat="1" ht="12" customHeight="1" thickBot="1">
      <c r="A80" s="7" t="s">
        <v>262</v>
      </c>
      <c r="B80" s="8" t="s">
        <v>263</v>
      </c>
      <c r="C80" s="8" t="s">
        <v>264</v>
      </c>
      <c r="D80" s="8" t="s">
        <v>265</v>
      </c>
      <c r="E80" s="53" t="s">
        <v>266</v>
      </c>
      <c r="F80" s="6"/>
    </row>
    <row r="81" spans="1:6" ht="12" customHeight="1" thickBot="1">
      <c r="A81" s="54" t="s">
        <v>4</v>
      </c>
      <c r="B81" s="55" t="s">
        <v>437</v>
      </c>
      <c r="C81" s="56">
        <f>SUM(C82:C86)</f>
        <v>121251</v>
      </c>
      <c r="D81" s="56">
        <f>SUM(D82:D86)</f>
        <v>195428</v>
      </c>
      <c r="E81" s="57">
        <f>SUM(E82:E86)</f>
        <v>162949</v>
      </c>
      <c r="F81" s="6"/>
    </row>
    <row r="82" spans="1:6" ht="12" customHeight="1">
      <c r="A82" s="58" t="s">
        <v>60</v>
      </c>
      <c r="B82" s="59" t="s">
        <v>33</v>
      </c>
      <c r="C82" s="60">
        <v>43874</v>
      </c>
      <c r="D82" s="60">
        <v>75981</v>
      </c>
      <c r="E82" s="61">
        <v>66778</v>
      </c>
      <c r="F82" s="6"/>
    </row>
    <row r="83" spans="1:6" ht="12" customHeight="1">
      <c r="A83" s="20" t="s">
        <v>61</v>
      </c>
      <c r="B83" s="62" t="s">
        <v>101</v>
      </c>
      <c r="C83" s="22">
        <v>10378</v>
      </c>
      <c r="D83" s="22">
        <v>14107</v>
      </c>
      <c r="E83" s="23">
        <v>13172</v>
      </c>
      <c r="F83" s="6"/>
    </row>
    <row r="84" spans="1:6" ht="12" customHeight="1">
      <c r="A84" s="20" t="s">
        <v>62</v>
      </c>
      <c r="B84" s="62" t="s">
        <v>79</v>
      </c>
      <c r="C84" s="26">
        <v>44706</v>
      </c>
      <c r="D84" s="26">
        <v>64460</v>
      </c>
      <c r="E84" s="27">
        <v>56844</v>
      </c>
      <c r="F84" s="6"/>
    </row>
    <row r="85" spans="1:6" ht="12" customHeight="1">
      <c r="A85" s="20" t="s">
        <v>63</v>
      </c>
      <c r="B85" s="63" t="s">
        <v>102</v>
      </c>
      <c r="C85" s="26">
        <v>4354</v>
      </c>
      <c r="D85" s="26">
        <v>4354</v>
      </c>
      <c r="E85" s="27">
        <v>2974</v>
      </c>
      <c r="F85" s="6"/>
    </row>
    <row r="86" spans="1:6" ht="12" customHeight="1">
      <c r="A86" s="20" t="s">
        <v>71</v>
      </c>
      <c r="B86" s="64" t="s">
        <v>103</v>
      </c>
      <c r="C86" s="26">
        <v>17939</v>
      </c>
      <c r="D86" s="26">
        <v>36526</v>
      </c>
      <c r="E86" s="27">
        <v>23181</v>
      </c>
      <c r="F86" s="6"/>
    </row>
    <row r="87" spans="1:6" ht="12" customHeight="1">
      <c r="A87" s="20" t="s">
        <v>64</v>
      </c>
      <c r="B87" s="62" t="s">
        <v>268</v>
      </c>
      <c r="C87" s="26">
        <v>10</v>
      </c>
      <c r="D87" s="26">
        <v>3469</v>
      </c>
      <c r="E87" s="27">
        <v>3299</v>
      </c>
      <c r="F87" s="6"/>
    </row>
    <row r="88" spans="1:6" ht="12" customHeight="1">
      <c r="A88" s="20" t="s">
        <v>65</v>
      </c>
      <c r="B88" s="65" t="s">
        <v>269</v>
      </c>
      <c r="C88" s="26"/>
      <c r="D88" s="26"/>
      <c r="E88" s="27"/>
      <c r="F88" s="6"/>
    </row>
    <row r="89" spans="1:6" ht="12" customHeight="1">
      <c r="A89" s="20" t="s">
        <v>72</v>
      </c>
      <c r="B89" s="66" t="s">
        <v>270</v>
      </c>
      <c r="C89" s="26"/>
      <c r="D89" s="26"/>
      <c r="E89" s="27"/>
      <c r="F89" s="6"/>
    </row>
    <row r="90" spans="1:6" ht="12" customHeight="1">
      <c r="A90" s="20" t="s">
        <v>73</v>
      </c>
      <c r="B90" s="66" t="s">
        <v>389</v>
      </c>
      <c r="C90" s="26"/>
      <c r="D90" s="26"/>
      <c r="E90" s="27"/>
      <c r="F90" s="6"/>
    </row>
    <row r="91" spans="1:6" ht="12" customHeight="1">
      <c r="A91" s="20" t="s">
        <v>74</v>
      </c>
      <c r="B91" s="65" t="s">
        <v>272</v>
      </c>
      <c r="C91" s="26">
        <v>17809</v>
      </c>
      <c r="D91" s="26">
        <v>25650</v>
      </c>
      <c r="E91" s="27">
        <v>12638</v>
      </c>
      <c r="F91" s="6"/>
    </row>
    <row r="92" spans="1:6" ht="12" customHeight="1">
      <c r="A92" s="20" t="s">
        <v>75</v>
      </c>
      <c r="B92" s="65" t="s">
        <v>273</v>
      </c>
      <c r="C92" s="26"/>
      <c r="D92" s="26"/>
      <c r="E92" s="27"/>
      <c r="F92" s="6"/>
    </row>
    <row r="93" spans="1:6" ht="12" customHeight="1">
      <c r="A93" s="20" t="s">
        <v>77</v>
      </c>
      <c r="B93" s="66" t="s">
        <v>390</v>
      </c>
      <c r="C93" s="26"/>
      <c r="D93" s="26">
        <v>461</v>
      </c>
      <c r="E93" s="27">
        <v>381</v>
      </c>
      <c r="F93" s="6"/>
    </row>
    <row r="94" spans="1:6" ht="12" customHeight="1">
      <c r="A94" s="67" t="s">
        <v>104</v>
      </c>
      <c r="B94" s="68" t="s">
        <v>275</v>
      </c>
      <c r="C94" s="26"/>
      <c r="D94" s="26"/>
      <c r="E94" s="27"/>
      <c r="F94" s="6"/>
    </row>
    <row r="95" spans="1:6" ht="12" customHeight="1">
      <c r="A95" s="20" t="s">
        <v>276</v>
      </c>
      <c r="B95" s="68" t="s">
        <v>277</v>
      </c>
      <c r="C95" s="26"/>
      <c r="D95" s="26"/>
      <c r="E95" s="27"/>
      <c r="F95" s="6"/>
    </row>
    <row r="96" spans="1:6" ht="12" customHeight="1" thickBot="1">
      <c r="A96" s="69" t="s">
        <v>278</v>
      </c>
      <c r="B96" s="70" t="s">
        <v>279</v>
      </c>
      <c r="C96" s="71">
        <v>120</v>
      </c>
      <c r="D96" s="71">
        <v>6946</v>
      </c>
      <c r="E96" s="72">
        <v>6863</v>
      </c>
      <c r="F96" s="6"/>
    </row>
    <row r="97" spans="1:6" ht="12" customHeight="1" thickBot="1">
      <c r="A97" s="11" t="s">
        <v>5</v>
      </c>
      <c r="B97" s="73" t="s">
        <v>438</v>
      </c>
      <c r="C97" s="13">
        <f>+C98+C100+C102</f>
        <v>53669</v>
      </c>
      <c r="D97" s="13">
        <f>+D98+D100+D102</f>
        <v>118455</v>
      </c>
      <c r="E97" s="14">
        <f>+E98+E100+E102</f>
        <v>71975</v>
      </c>
      <c r="F97" s="6"/>
    </row>
    <row r="98" spans="1:6" ht="12" customHeight="1">
      <c r="A98" s="16" t="s">
        <v>66</v>
      </c>
      <c r="B98" s="62" t="s">
        <v>121</v>
      </c>
      <c r="C98" s="18">
        <v>31664</v>
      </c>
      <c r="D98" s="18">
        <v>67214</v>
      </c>
      <c r="E98" s="19">
        <v>44975</v>
      </c>
      <c r="F98" s="6"/>
    </row>
    <row r="99" spans="1:6" ht="12" customHeight="1">
      <c r="A99" s="16" t="s">
        <v>67</v>
      </c>
      <c r="B99" s="74" t="s">
        <v>280</v>
      </c>
      <c r="C99" s="18">
        <v>31664</v>
      </c>
      <c r="D99" s="18">
        <v>31664</v>
      </c>
      <c r="E99" s="19">
        <v>31664</v>
      </c>
      <c r="F99" s="6"/>
    </row>
    <row r="100" spans="1:6" ht="15.75">
      <c r="A100" s="16" t="s">
        <v>68</v>
      </c>
      <c r="B100" s="74" t="s">
        <v>105</v>
      </c>
      <c r="C100" s="22">
        <v>0</v>
      </c>
      <c r="D100" s="22">
        <v>21236</v>
      </c>
      <c r="E100" s="23">
        <v>635</v>
      </c>
      <c r="F100" s="6"/>
    </row>
    <row r="101" spans="1:6" ht="12" customHeight="1">
      <c r="A101" s="16" t="s">
        <v>69</v>
      </c>
      <c r="B101" s="74" t="s">
        <v>281</v>
      </c>
      <c r="C101" s="22">
        <v>0</v>
      </c>
      <c r="D101" s="22">
        <v>0</v>
      </c>
      <c r="E101" s="23">
        <v>0</v>
      </c>
      <c r="F101" s="6"/>
    </row>
    <row r="102" spans="1:6" ht="12" customHeight="1">
      <c r="A102" s="16" t="s">
        <v>70</v>
      </c>
      <c r="B102" s="29" t="s">
        <v>124</v>
      </c>
      <c r="C102" s="22">
        <v>22005</v>
      </c>
      <c r="D102" s="22">
        <v>30005</v>
      </c>
      <c r="E102" s="23">
        <v>26365</v>
      </c>
      <c r="F102" s="6"/>
    </row>
    <row r="103" spans="1:6" ht="15.75">
      <c r="A103" s="16" t="s">
        <v>76</v>
      </c>
      <c r="B103" s="75" t="s">
        <v>282</v>
      </c>
      <c r="C103" s="22"/>
      <c r="D103" s="22"/>
      <c r="E103" s="23"/>
      <c r="F103" s="6"/>
    </row>
    <row r="104" spans="1:6" ht="12.75" customHeight="1">
      <c r="A104" s="16" t="s">
        <v>78</v>
      </c>
      <c r="B104" s="76" t="s">
        <v>283</v>
      </c>
      <c r="C104" s="22"/>
      <c r="D104" s="22"/>
      <c r="E104" s="23"/>
      <c r="F104" s="6"/>
    </row>
    <row r="105" spans="1:6" ht="12" customHeight="1">
      <c r="A105" s="16" t="s">
        <v>106</v>
      </c>
      <c r="B105" s="66" t="s">
        <v>389</v>
      </c>
      <c r="C105" s="22"/>
      <c r="D105" s="22"/>
      <c r="E105" s="23"/>
      <c r="F105" s="6"/>
    </row>
    <row r="106" spans="1:6" ht="12" customHeight="1">
      <c r="A106" s="16" t="s">
        <v>107</v>
      </c>
      <c r="B106" s="66" t="s">
        <v>284</v>
      </c>
      <c r="C106" s="22"/>
      <c r="D106" s="22">
        <v>30005</v>
      </c>
      <c r="E106" s="23">
        <v>26365</v>
      </c>
      <c r="F106" s="6"/>
    </row>
    <row r="107" spans="1:6" ht="12" customHeight="1">
      <c r="A107" s="16" t="s">
        <v>108</v>
      </c>
      <c r="B107" s="66" t="s">
        <v>285</v>
      </c>
      <c r="C107" s="22"/>
      <c r="D107" s="22"/>
      <c r="E107" s="23"/>
      <c r="F107" s="6"/>
    </row>
    <row r="108" spans="1:6" s="78" customFormat="1" ht="12" customHeight="1">
      <c r="A108" s="16" t="s">
        <v>286</v>
      </c>
      <c r="B108" s="66" t="s">
        <v>390</v>
      </c>
      <c r="C108" s="22"/>
      <c r="D108" s="22"/>
      <c r="E108" s="23"/>
      <c r="F108" s="77"/>
    </row>
    <row r="109" spans="1:6" ht="12" customHeight="1">
      <c r="A109" s="16" t="s">
        <v>287</v>
      </c>
      <c r="B109" s="66" t="s">
        <v>288</v>
      </c>
      <c r="C109" s="22">
        <v>0</v>
      </c>
      <c r="D109" s="22">
        <v>0</v>
      </c>
      <c r="E109" s="23">
        <v>0</v>
      </c>
      <c r="F109" s="6"/>
    </row>
    <row r="110" spans="1:6" ht="12" customHeight="1" thickBot="1">
      <c r="A110" s="67" t="s">
        <v>289</v>
      </c>
      <c r="B110" s="66" t="s">
        <v>290</v>
      </c>
      <c r="C110" s="26">
        <v>0</v>
      </c>
      <c r="D110" s="26">
        <v>0</v>
      </c>
      <c r="E110" s="27">
        <v>0</v>
      </c>
      <c r="F110" s="6"/>
    </row>
    <row r="111" spans="1:6" ht="12" customHeight="1" thickBot="1">
      <c r="A111" s="11" t="s">
        <v>6</v>
      </c>
      <c r="B111" s="79" t="s">
        <v>291</v>
      </c>
      <c r="C111" s="13">
        <f>+C112+C113</f>
        <v>500</v>
      </c>
      <c r="D111" s="13">
        <f>+D112+D113</f>
        <v>1000</v>
      </c>
      <c r="E111" s="14">
        <f>+E112+E113</f>
        <v>0</v>
      </c>
      <c r="F111" s="6"/>
    </row>
    <row r="112" spans="1:6" ht="12" customHeight="1">
      <c r="A112" s="16" t="s">
        <v>49</v>
      </c>
      <c r="B112" s="80" t="s">
        <v>39</v>
      </c>
      <c r="C112" s="18">
        <v>500</v>
      </c>
      <c r="D112" s="18">
        <v>1000</v>
      </c>
      <c r="E112" s="19"/>
      <c r="F112" s="6"/>
    </row>
    <row r="113" spans="1:6" ht="12" customHeight="1" thickBot="1">
      <c r="A113" s="24" t="s">
        <v>50</v>
      </c>
      <c r="B113" s="74" t="s">
        <v>40</v>
      </c>
      <c r="C113" s="26"/>
      <c r="D113" s="26"/>
      <c r="E113" s="27"/>
      <c r="F113" s="6"/>
    </row>
    <row r="114" spans="1:6" ht="12" customHeight="1" thickBot="1">
      <c r="A114" s="11" t="s">
        <v>7</v>
      </c>
      <c r="B114" s="79" t="s">
        <v>292</v>
      </c>
      <c r="C114" s="13">
        <f>+C81+C97+C111</f>
        <v>175420</v>
      </c>
      <c r="D114" s="13">
        <f>+D81+D97+D111</f>
        <v>314883</v>
      </c>
      <c r="E114" s="14">
        <f>+E81+E97+E111</f>
        <v>234924</v>
      </c>
      <c r="F114" s="6"/>
    </row>
    <row r="115" spans="1:6" ht="12" customHeight="1" thickBot="1">
      <c r="A115" s="11" t="s">
        <v>8</v>
      </c>
      <c r="B115" s="79" t="s">
        <v>293</v>
      </c>
      <c r="C115" s="13">
        <f>+C116+C117+C118</f>
        <v>0</v>
      </c>
      <c r="D115" s="13">
        <f>+D116+D117+D118</f>
        <v>165</v>
      </c>
      <c r="E115" s="14">
        <f>+E116+E117+E118</f>
        <v>165</v>
      </c>
      <c r="F115" s="6"/>
    </row>
    <row r="116" spans="1:6" ht="12" customHeight="1">
      <c r="A116" s="16" t="s">
        <v>53</v>
      </c>
      <c r="B116" s="80" t="s">
        <v>294</v>
      </c>
      <c r="C116" s="22"/>
      <c r="D116" s="22">
        <v>0</v>
      </c>
      <c r="E116" s="23">
        <v>0</v>
      </c>
      <c r="F116" s="6"/>
    </row>
    <row r="117" spans="1:6" ht="12" customHeight="1">
      <c r="A117" s="16" t="s">
        <v>54</v>
      </c>
      <c r="B117" s="80" t="s">
        <v>295</v>
      </c>
      <c r="C117" s="22"/>
      <c r="D117" s="22">
        <v>165</v>
      </c>
      <c r="E117" s="23">
        <v>165</v>
      </c>
      <c r="F117" s="6"/>
    </row>
    <row r="118" spans="1:6" ht="12" customHeight="1" thickBot="1">
      <c r="A118" s="67" t="s">
        <v>55</v>
      </c>
      <c r="B118" s="81" t="s">
        <v>296</v>
      </c>
      <c r="C118" s="22"/>
      <c r="D118" s="22"/>
      <c r="E118" s="23"/>
      <c r="F118" s="6"/>
    </row>
    <row r="119" spans="1:5" ht="12" customHeight="1" thickBot="1">
      <c r="A119" s="11" t="s">
        <v>9</v>
      </c>
      <c r="B119" s="79" t="s">
        <v>297</v>
      </c>
      <c r="C119" s="13">
        <v>0</v>
      </c>
      <c r="D119" s="13">
        <v>0</v>
      </c>
      <c r="E119" s="14">
        <v>0</v>
      </c>
    </row>
    <row r="120" spans="1:5" ht="12" customHeight="1" thickBot="1">
      <c r="A120" s="11" t="s">
        <v>10</v>
      </c>
      <c r="B120" s="79" t="s">
        <v>302</v>
      </c>
      <c r="C120" s="30">
        <v>26612</v>
      </c>
      <c r="D120" s="30">
        <v>29028</v>
      </c>
      <c r="E120" s="31">
        <v>29027</v>
      </c>
    </row>
    <row r="121" spans="1:9" ht="15" customHeight="1" thickBot="1">
      <c r="A121" s="11" t="s">
        <v>11</v>
      </c>
      <c r="B121" s="79" t="s">
        <v>307</v>
      </c>
      <c r="C121" s="82">
        <v>0</v>
      </c>
      <c r="D121" s="82">
        <v>0</v>
      </c>
      <c r="E121" s="83">
        <v>0</v>
      </c>
      <c r="F121" s="84"/>
      <c r="G121" s="84"/>
      <c r="H121" s="84"/>
      <c r="I121" s="84"/>
    </row>
    <row r="122" spans="1:5" ht="16.5" thickBot="1">
      <c r="A122" s="11" t="s">
        <v>12</v>
      </c>
      <c r="B122" s="79" t="s">
        <v>312</v>
      </c>
      <c r="C122" s="85">
        <f>+C115+C119+C120+C121</f>
        <v>26612</v>
      </c>
      <c r="D122" s="85">
        <f>+D115+D119+D120+D121</f>
        <v>29193</v>
      </c>
      <c r="E122" s="86">
        <f>+E115+E119+E120+E121</f>
        <v>29192</v>
      </c>
    </row>
    <row r="123" spans="1:5" ht="16.5" thickBot="1">
      <c r="A123" s="87" t="s">
        <v>13</v>
      </c>
      <c r="B123" s="88" t="s">
        <v>313</v>
      </c>
      <c r="C123" s="85">
        <f>+C114+C122</f>
        <v>202032</v>
      </c>
      <c r="D123" s="85">
        <f>+D114+D122</f>
        <v>344076</v>
      </c>
      <c r="E123" s="86">
        <f>+E114+E122</f>
        <v>264116</v>
      </c>
    </row>
    <row r="125" spans="1:5" ht="18.75" customHeight="1">
      <c r="A125" s="381" t="s">
        <v>314</v>
      </c>
      <c r="B125" s="381"/>
      <c r="C125" s="381"/>
      <c r="D125" s="381"/>
      <c r="E125" s="381"/>
    </row>
    <row r="126" spans="1:5" ht="13.5" customHeight="1" thickBot="1">
      <c r="A126" s="89" t="s">
        <v>84</v>
      </c>
      <c r="B126" s="89"/>
      <c r="C126" s="1"/>
      <c r="E126" s="3" t="s">
        <v>122</v>
      </c>
    </row>
    <row r="127" spans="1:5" ht="21.75" thickBot="1">
      <c r="A127" s="11">
        <v>1</v>
      </c>
      <c r="B127" s="73" t="s">
        <v>315</v>
      </c>
      <c r="C127" s="91">
        <f>+C61-C114</f>
        <v>-1573</v>
      </c>
      <c r="D127" s="91">
        <f>+D61-D114</f>
        <v>-18096</v>
      </c>
      <c r="E127" s="91">
        <f>+E61-E114</f>
        <v>50177</v>
      </c>
    </row>
    <row r="128" spans="1:5" ht="21.75" thickBot="1">
      <c r="A128" s="11" t="s">
        <v>5</v>
      </c>
      <c r="B128" s="73" t="s">
        <v>316</v>
      </c>
      <c r="C128" s="91">
        <f>+C73-C122</f>
        <v>1573</v>
      </c>
      <c r="D128" s="91">
        <f>+D73-D122</f>
        <v>18096</v>
      </c>
      <c r="E128" s="91">
        <f>+E73-E122</f>
        <v>18097</v>
      </c>
    </row>
    <row r="129" ht="7.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sheetProtection/>
  <mergeCells count="9">
    <mergeCell ref="A125:E125"/>
    <mergeCell ref="A1:E1"/>
    <mergeCell ref="A76:E76"/>
    <mergeCell ref="A78:A79"/>
    <mergeCell ref="B78:B79"/>
    <mergeCell ref="C78:E78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&amp;8Tiszagyulaháza Község Önkormányzat
2015. ÉVI ZÁRSZÁMADÁSÁNAK PÉNZÜGYI MÉRLEGE
&amp;R&amp;"Times New Roman CE,Dőlt"&amp;8 1.melléklet a 10/2016. (V.24.) Önkormányzati Rendelethez</oddHeader>
  </headerFooter>
  <rowBreaks count="1" manualBreakCount="1">
    <brk id="7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view="pageLayout" workbookViewId="0" topLeftCell="A1">
      <selection activeCell="G5" sqref="G5"/>
    </sheetView>
  </sheetViews>
  <sheetFormatPr defaultColWidth="12.00390625" defaultRowHeight="12.75"/>
  <cols>
    <col min="1" max="1" width="8.875" style="153" customWidth="1"/>
    <col min="2" max="2" width="67.125" style="153" customWidth="1"/>
    <col min="3" max="3" width="6.125" style="153" customWidth="1"/>
    <col min="4" max="4" width="17.125" style="153" customWidth="1"/>
    <col min="5" max="5" width="19.00390625" style="153" customWidth="1"/>
    <col min="6" max="6" width="12.125" style="193" customWidth="1"/>
    <col min="7" max="16384" width="12.00390625" style="153" customWidth="1"/>
  </cols>
  <sheetData>
    <row r="1" ht="16.5" thickBot="1">
      <c r="F1" s="154" t="s">
        <v>423</v>
      </c>
    </row>
    <row r="2" spans="1:6" ht="15.75">
      <c r="A2" s="155" t="s">
        <v>430</v>
      </c>
      <c r="B2" s="457" t="s">
        <v>41</v>
      </c>
      <c r="C2" s="457"/>
      <c r="D2" s="156" t="s">
        <v>473</v>
      </c>
      <c r="E2" s="156" t="s">
        <v>474</v>
      </c>
      <c r="F2" s="157" t="s">
        <v>475</v>
      </c>
    </row>
    <row r="3" spans="1:6" s="163" customFormat="1" ht="15.75">
      <c r="A3" s="158" t="s">
        <v>433</v>
      </c>
      <c r="B3" s="159" t="s">
        <v>263</v>
      </c>
      <c r="C3" s="160" t="s">
        <v>264</v>
      </c>
      <c r="D3" s="161" t="s">
        <v>265</v>
      </c>
      <c r="E3" s="161" t="s">
        <v>266</v>
      </c>
      <c r="F3" s="162" t="s">
        <v>341</v>
      </c>
    </row>
    <row r="4" spans="1:6" s="163" customFormat="1" ht="15.75">
      <c r="A4" s="164" t="s">
        <v>4</v>
      </c>
      <c r="B4" s="165" t="s">
        <v>429</v>
      </c>
      <c r="C4" s="166">
        <v>2</v>
      </c>
      <c r="D4" s="219">
        <v>679147</v>
      </c>
      <c r="E4" s="168"/>
      <c r="F4" s="167">
        <v>665402</v>
      </c>
    </row>
    <row r="5" spans="1:6" s="163" customFormat="1" ht="15.75">
      <c r="A5" s="169" t="s">
        <v>5</v>
      </c>
      <c r="B5" s="170" t="s">
        <v>396</v>
      </c>
      <c r="C5" s="171">
        <v>3</v>
      </c>
      <c r="D5" s="220">
        <v>1117</v>
      </c>
      <c r="E5" s="173"/>
      <c r="F5" s="172">
        <v>1117</v>
      </c>
    </row>
    <row r="6" spans="1:6" s="163" customFormat="1" ht="15.75">
      <c r="A6" s="169" t="s">
        <v>6</v>
      </c>
      <c r="B6" s="170" t="s">
        <v>397</v>
      </c>
      <c r="C6" s="171">
        <v>4</v>
      </c>
      <c r="D6" s="221">
        <v>0</v>
      </c>
      <c r="E6" s="173"/>
      <c r="F6" s="218">
        <v>0</v>
      </c>
    </row>
    <row r="7" spans="1:6" s="163" customFormat="1" ht="21">
      <c r="A7" s="169" t="s">
        <v>7</v>
      </c>
      <c r="B7" s="235" t="s">
        <v>398</v>
      </c>
      <c r="C7" s="171">
        <v>5</v>
      </c>
      <c r="D7" s="234">
        <v>680264</v>
      </c>
      <c r="E7" s="174"/>
      <c r="F7" s="227">
        <f>F4+F5</f>
        <v>666519</v>
      </c>
    </row>
    <row r="8" spans="1:6" s="163" customFormat="1" ht="15.75">
      <c r="A8" s="169" t="s">
        <v>8</v>
      </c>
      <c r="B8" s="175" t="s">
        <v>399</v>
      </c>
      <c r="C8" s="171">
        <v>6</v>
      </c>
      <c r="D8" s="220">
        <v>1014</v>
      </c>
      <c r="E8" s="173"/>
      <c r="F8" s="172">
        <v>1723</v>
      </c>
    </row>
    <row r="9" spans="1:6" s="163" customFormat="1" ht="15.75">
      <c r="A9" s="169" t="s">
        <v>9</v>
      </c>
      <c r="B9" s="175" t="s">
        <v>400</v>
      </c>
      <c r="C9" s="171">
        <v>7</v>
      </c>
      <c r="D9" s="221">
        <v>0</v>
      </c>
      <c r="E9" s="177"/>
      <c r="F9" s="218">
        <v>0</v>
      </c>
    </row>
    <row r="10" spans="1:6" s="163" customFormat="1" ht="12.75" customHeight="1">
      <c r="A10" s="169" t="s">
        <v>10</v>
      </c>
      <c r="B10" s="178" t="s">
        <v>401</v>
      </c>
      <c r="C10" s="171">
        <v>8</v>
      </c>
      <c r="D10" s="234">
        <v>1014</v>
      </c>
      <c r="E10" s="174"/>
      <c r="F10" s="227">
        <f>F8+F9</f>
        <v>1723</v>
      </c>
    </row>
    <row r="11" spans="1:6" s="163" customFormat="1" ht="15.75">
      <c r="A11" s="169" t="s">
        <v>11</v>
      </c>
      <c r="B11" s="175" t="s">
        <v>402</v>
      </c>
      <c r="C11" s="171">
        <v>9</v>
      </c>
      <c r="D11" s="221">
        <v>0</v>
      </c>
      <c r="E11" s="173"/>
      <c r="F11" s="218">
        <v>0</v>
      </c>
    </row>
    <row r="12" spans="1:6" s="163" customFormat="1" ht="15.75">
      <c r="A12" s="169" t="s">
        <v>12</v>
      </c>
      <c r="B12" s="175" t="s">
        <v>435</v>
      </c>
      <c r="C12" s="171">
        <v>10</v>
      </c>
      <c r="D12" s="222">
        <v>244</v>
      </c>
      <c r="E12" s="177"/>
      <c r="F12" s="176">
        <v>404</v>
      </c>
    </row>
    <row r="13" spans="1:6" s="163" customFormat="1" ht="15.75">
      <c r="A13" s="169" t="s">
        <v>13</v>
      </c>
      <c r="B13" s="175" t="s">
        <v>403</v>
      </c>
      <c r="C13" s="171">
        <v>11</v>
      </c>
      <c r="D13" s="220">
        <v>18184</v>
      </c>
      <c r="E13" s="173"/>
      <c r="F13" s="172">
        <v>70282</v>
      </c>
    </row>
    <row r="14" spans="1:6" s="163" customFormat="1" ht="12" customHeight="1">
      <c r="A14" s="169" t="s">
        <v>14</v>
      </c>
      <c r="B14" s="178" t="s">
        <v>404</v>
      </c>
      <c r="C14" s="171">
        <v>12</v>
      </c>
      <c r="D14" s="234">
        <v>18428</v>
      </c>
      <c r="E14" s="174"/>
      <c r="F14" s="227">
        <f>F11+F12+F13</f>
        <v>70686</v>
      </c>
    </row>
    <row r="15" spans="1:6" s="163" customFormat="1" ht="15.75">
      <c r="A15" s="169" t="s">
        <v>15</v>
      </c>
      <c r="B15" s="175" t="s">
        <v>405</v>
      </c>
      <c r="C15" s="171">
        <v>13</v>
      </c>
      <c r="D15" s="220">
        <v>3950</v>
      </c>
      <c r="E15" s="173"/>
      <c r="F15" s="172">
        <v>3490</v>
      </c>
    </row>
    <row r="16" spans="1:6" s="163" customFormat="1" ht="15.75">
      <c r="A16" s="169" t="s">
        <v>16</v>
      </c>
      <c r="B16" s="175" t="s">
        <v>406</v>
      </c>
      <c r="C16" s="171">
        <v>14</v>
      </c>
      <c r="D16" s="220">
        <v>29</v>
      </c>
      <c r="E16" s="173"/>
      <c r="F16" s="218">
        <v>0</v>
      </c>
    </row>
    <row r="17" spans="1:6" s="163" customFormat="1" ht="15.75">
      <c r="A17" s="169" t="s">
        <v>17</v>
      </c>
      <c r="B17" s="175" t="s">
        <v>407</v>
      </c>
      <c r="C17" s="171">
        <v>15</v>
      </c>
      <c r="D17" s="222">
        <v>160</v>
      </c>
      <c r="E17" s="177"/>
      <c r="F17" s="176">
        <v>105</v>
      </c>
    </row>
    <row r="18" spans="1:6" s="163" customFormat="1" ht="15.75">
      <c r="A18" s="169" t="s">
        <v>18</v>
      </c>
      <c r="B18" s="178" t="s">
        <v>408</v>
      </c>
      <c r="C18" s="171">
        <v>16</v>
      </c>
      <c r="D18" s="234">
        <v>4139</v>
      </c>
      <c r="E18" s="174"/>
      <c r="F18" s="227">
        <f>F15+F16+F17</f>
        <v>3595</v>
      </c>
    </row>
    <row r="19" spans="1:6" s="163" customFormat="1" ht="15.75">
      <c r="A19" s="169" t="s">
        <v>19</v>
      </c>
      <c r="B19" s="178" t="s">
        <v>409</v>
      </c>
      <c r="C19" s="171">
        <v>17</v>
      </c>
      <c r="D19" s="234">
        <v>1321</v>
      </c>
      <c r="E19" s="174"/>
      <c r="F19" s="227">
        <v>48</v>
      </c>
    </row>
    <row r="20" spans="1:6" s="163" customFormat="1" ht="15.75">
      <c r="A20" s="169" t="s">
        <v>20</v>
      </c>
      <c r="B20" s="178" t="s">
        <v>378</v>
      </c>
      <c r="C20" s="171">
        <v>18</v>
      </c>
      <c r="D20" s="234">
        <v>15</v>
      </c>
      <c r="E20" s="174"/>
      <c r="F20" s="227">
        <v>15</v>
      </c>
    </row>
    <row r="21" spans="1:6" s="163" customFormat="1" ht="15.75">
      <c r="A21" s="169" t="s">
        <v>21</v>
      </c>
      <c r="B21" s="178" t="s">
        <v>410</v>
      </c>
      <c r="C21" s="171">
        <v>19</v>
      </c>
      <c r="D21" s="236">
        <v>705181</v>
      </c>
      <c r="E21" s="174"/>
      <c r="F21" s="227">
        <f>F7+F10+F14+F18+F19+F20</f>
        <v>742586</v>
      </c>
    </row>
    <row r="22" spans="1:6" s="163" customFormat="1" ht="15.75">
      <c r="A22" s="169" t="s">
        <v>22</v>
      </c>
      <c r="B22" s="175" t="s">
        <v>411</v>
      </c>
      <c r="C22" s="171">
        <v>20</v>
      </c>
      <c r="D22" s="220">
        <v>550025</v>
      </c>
      <c r="E22" s="173"/>
      <c r="F22" s="172">
        <v>550025</v>
      </c>
    </row>
    <row r="23" spans="1:6" s="163" customFormat="1" ht="15.75">
      <c r="A23" s="169" t="s">
        <v>23</v>
      </c>
      <c r="B23" s="175" t="s">
        <v>412</v>
      </c>
      <c r="C23" s="171">
        <v>21</v>
      </c>
      <c r="D23" s="220">
        <v>-13655</v>
      </c>
      <c r="E23" s="173"/>
      <c r="F23" s="172">
        <v>-48809</v>
      </c>
    </row>
    <row r="24" spans="1:6" s="163" customFormat="1" ht="15.75">
      <c r="A24" s="169" t="s">
        <v>24</v>
      </c>
      <c r="B24" s="175" t="s">
        <v>413</v>
      </c>
      <c r="C24" s="171">
        <v>22</v>
      </c>
      <c r="D24" s="222">
        <v>-35154</v>
      </c>
      <c r="E24" s="177"/>
      <c r="F24" s="176">
        <v>20327</v>
      </c>
    </row>
    <row r="25" spans="1:6" s="163" customFormat="1" ht="15.75">
      <c r="A25" s="169" t="s">
        <v>25</v>
      </c>
      <c r="B25" s="179" t="s">
        <v>414</v>
      </c>
      <c r="C25" s="171">
        <v>23</v>
      </c>
      <c r="D25" s="234">
        <v>501216</v>
      </c>
      <c r="E25" s="174"/>
      <c r="F25" s="227">
        <f>F22+F23+F24</f>
        <v>521543</v>
      </c>
    </row>
    <row r="26" spans="1:6" s="163" customFormat="1" ht="15.75">
      <c r="A26" s="169" t="s">
        <v>26</v>
      </c>
      <c r="B26" s="180" t="s">
        <v>415</v>
      </c>
      <c r="C26" s="181">
        <v>24</v>
      </c>
      <c r="D26" s="233">
        <v>51321</v>
      </c>
      <c r="E26" s="182"/>
      <c r="F26" s="228">
        <v>4027</v>
      </c>
    </row>
    <row r="27" spans="1:6" ht="15.75">
      <c r="A27" s="169" t="s">
        <v>27</v>
      </c>
      <c r="B27" s="183" t="s">
        <v>416</v>
      </c>
      <c r="C27" s="184">
        <v>25</v>
      </c>
      <c r="D27" s="223">
        <v>383</v>
      </c>
      <c r="E27" s="185"/>
      <c r="F27" s="229">
        <v>1610</v>
      </c>
    </row>
    <row r="28" spans="1:6" ht="15.75">
      <c r="A28" s="169" t="s">
        <v>28</v>
      </c>
      <c r="B28" s="183" t="s">
        <v>417</v>
      </c>
      <c r="C28" s="184">
        <v>26</v>
      </c>
      <c r="D28" s="223">
        <v>843</v>
      </c>
      <c r="E28" s="185"/>
      <c r="F28" s="229">
        <v>892</v>
      </c>
    </row>
    <row r="29" spans="1:6" ht="15.75">
      <c r="A29" s="169" t="s">
        <v>29</v>
      </c>
      <c r="B29" s="186" t="s">
        <v>418</v>
      </c>
      <c r="C29" s="187">
        <v>27</v>
      </c>
      <c r="D29" s="224">
        <v>52547</v>
      </c>
      <c r="E29" s="188"/>
      <c r="F29" s="230">
        <f>F26+F27+F28</f>
        <v>6529</v>
      </c>
    </row>
    <row r="30" spans="1:6" ht="15.75">
      <c r="A30" s="169" t="s">
        <v>30</v>
      </c>
      <c r="B30" s="186" t="s">
        <v>419</v>
      </c>
      <c r="C30" s="187">
        <v>28</v>
      </c>
      <c r="D30" s="225">
        <v>0</v>
      </c>
      <c r="E30" s="187"/>
      <c r="F30" s="231">
        <v>0</v>
      </c>
    </row>
    <row r="31" spans="1:6" ht="15.75">
      <c r="A31" s="169" t="s">
        <v>31</v>
      </c>
      <c r="B31" s="186" t="s">
        <v>420</v>
      </c>
      <c r="C31" s="184">
        <v>29</v>
      </c>
      <c r="D31" s="225">
        <v>0</v>
      </c>
      <c r="E31" s="187"/>
      <c r="F31" s="231">
        <v>0</v>
      </c>
    </row>
    <row r="32" spans="1:6" ht="15.75">
      <c r="A32" s="169" t="s">
        <v>431</v>
      </c>
      <c r="B32" s="186" t="s">
        <v>421</v>
      </c>
      <c r="C32" s="184">
        <v>30</v>
      </c>
      <c r="D32" s="225">
        <v>151418</v>
      </c>
      <c r="E32" s="187"/>
      <c r="F32" s="231">
        <v>214514</v>
      </c>
    </row>
    <row r="33" spans="1:6" ht="16.5" thickBot="1">
      <c r="A33" s="189" t="s">
        <v>432</v>
      </c>
      <c r="B33" s="190" t="s">
        <v>422</v>
      </c>
      <c r="C33" s="191">
        <v>31</v>
      </c>
      <c r="D33" s="226">
        <v>705181</v>
      </c>
      <c r="E33" s="192"/>
      <c r="F33" s="232">
        <f>F25+F29+F32</f>
        <v>742586</v>
      </c>
    </row>
  </sheetData>
  <sheetProtection/>
  <mergeCells count="1">
    <mergeCell ref="B2:C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  <headerFooter>
    <oddHeader>&amp;C&amp;"Times New Roman CE,Félkövér"&amp;8Tiszagyulaháza Köszég 2015. évi vagyonmérlege&amp;R&amp;"Times New Roman CE,Dőlt"&amp;8 9. melléklet a 10/2016.(V.24.)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46"/>
  <sheetViews>
    <sheetView tabSelected="1" view="pageLayout" workbookViewId="0" topLeftCell="A1">
      <selection activeCell="J3" sqref="J3"/>
    </sheetView>
  </sheetViews>
  <sheetFormatPr defaultColWidth="9.00390625" defaultRowHeight="12.75"/>
  <cols>
    <col min="1" max="1" width="4.50390625" style="237" customWidth="1"/>
    <col min="2" max="4" width="9.375" style="237" customWidth="1"/>
    <col min="5" max="5" width="13.375" style="237" customWidth="1"/>
    <col min="6" max="6" width="8.50390625" style="237" customWidth="1"/>
    <col min="7" max="7" width="1.00390625" style="237" customWidth="1"/>
    <col min="8" max="10" width="9.375" style="237" customWidth="1"/>
    <col min="11" max="11" width="1.4921875" style="237" customWidth="1"/>
    <col min="12" max="12" width="9.375" style="237" customWidth="1"/>
    <col min="13" max="13" width="0.12890625" style="237" customWidth="1"/>
    <col min="14" max="16384" width="9.375" style="237" customWidth="1"/>
  </cols>
  <sheetData>
    <row r="2" spans="3:11" ht="12.75">
      <c r="C2" s="486" t="s">
        <v>502</v>
      </c>
      <c r="D2" s="486"/>
      <c r="E2" s="486"/>
      <c r="F2" s="486"/>
      <c r="G2" s="486"/>
      <c r="H2" s="486"/>
      <c r="I2" s="486"/>
      <c r="J2" s="486"/>
      <c r="K2" s="486"/>
    </row>
    <row r="3" ht="13.5" thickBot="1"/>
    <row r="4" spans="1:13" ht="12.75">
      <c r="A4" s="238" t="s">
        <v>430</v>
      </c>
      <c r="B4" s="460" t="s">
        <v>41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1"/>
    </row>
    <row r="5" spans="1:13" ht="12.75">
      <c r="A5" s="239" t="s">
        <v>262</v>
      </c>
      <c r="B5" s="462" t="s">
        <v>263</v>
      </c>
      <c r="C5" s="462"/>
      <c r="D5" s="462" t="s">
        <v>264</v>
      </c>
      <c r="E5" s="462"/>
      <c r="F5" s="462" t="s">
        <v>265</v>
      </c>
      <c r="G5" s="462"/>
      <c r="H5" s="462" t="s">
        <v>266</v>
      </c>
      <c r="I5" s="462"/>
      <c r="J5" s="462" t="s">
        <v>341</v>
      </c>
      <c r="K5" s="462"/>
      <c r="L5" s="462" t="s">
        <v>342</v>
      </c>
      <c r="M5" s="463"/>
    </row>
    <row r="6" spans="1:13" ht="12.75">
      <c r="A6" s="467" t="s">
        <v>4</v>
      </c>
      <c r="B6" s="470" t="s">
        <v>476</v>
      </c>
      <c r="C6" s="470"/>
      <c r="D6" s="470"/>
      <c r="E6" s="470"/>
      <c r="F6" s="462" t="s">
        <v>118</v>
      </c>
      <c r="G6" s="462"/>
      <c r="H6" s="462"/>
      <c r="I6" s="462"/>
      <c r="J6" s="462" t="s">
        <v>395</v>
      </c>
      <c r="K6" s="462"/>
      <c r="L6" s="462"/>
      <c r="M6" s="463"/>
    </row>
    <row r="7" spans="1:13" ht="13.5" thickBot="1">
      <c r="A7" s="467"/>
      <c r="B7" s="471"/>
      <c r="C7" s="471"/>
      <c r="D7" s="471"/>
      <c r="E7" s="471"/>
      <c r="F7" s="468"/>
      <c r="G7" s="468"/>
      <c r="H7" s="468"/>
      <c r="I7" s="468"/>
      <c r="J7" s="468"/>
      <c r="K7" s="468"/>
      <c r="L7" s="468"/>
      <c r="M7" s="469"/>
    </row>
    <row r="8" spans="1:13" ht="12.75">
      <c r="A8" s="240" t="s">
        <v>5</v>
      </c>
      <c r="B8" s="464" t="s">
        <v>490</v>
      </c>
      <c r="C8" s="465"/>
      <c r="D8" s="465"/>
      <c r="E8" s="465"/>
      <c r="F8" s="466" t="s">
        <v>434</v>
      </c>
      <c r="G8" s="466"/>
      <c r="H8" s="466" t="s">
        <v>477</v>
      </c>
      <c r="I8" s="466"/>
      <c r="J8" s="466" t="s">
        <v>434</v>
      </c>
      <c r="K8" s="466"/>
      <c r="L8" s="466" t="s">
        <v>477</v>
      </c>
      <c r="M8" s="472"/>
    </row>
    <row r="9" spans="1:13" ht="12.75">
      <c r="A9" s="240" t="s">
        <v>6</v>
      </c>
      <c r="B9" s="473" t="s">
        <v>478</v>
      </c>
      <c r="C9" s="474"/>
      <c r="D9" s="474"/>
      <c r="E9" s="474"/>
      <c r="F9" s="475">
        <v>0</v>
      </c>
      <c r="G9" s="475"/>
      <c r="H9" s="475">
        <v>0</v>
      </c>
      <c r="I9" s="475"/>
      <c r="J9" s="475">
        <v>0</v>
      </c>
      <c r="K9" s="475"/>
      <c r="L9" s="475">
        <v>0</v>
      </c>
      <c r="M9" s="476"/>
    </row>
    <row r="10" spans="1:13" ht="12.75">
      <c r="A10" s="240" t="s">
        <v>7</v>
      </c>
      <c r="B10" s="473" t="s">
        <v>479</v>
      </c>
      <c r="C10" s="474"/>
      <c r="D10" s="474"/>
      <c r="E10" s="474"/>
      <c r="F10" s="477">
        <f>F11+F12+F13+F14+F15</f>
        <v>983292</v>
      </c>
      <c r="G10" s="475"/>
      <c r="H10" s="477">
        <f>H11+H12+H13+H14+H15</f>
        <v>665402</v>
      </c>
      <c r="I10" s="475"/>
      <c r="J10" s="475">
        <v>0</v>
      </c>
      <c r="K10" s="475"/>
      <c r="L10" s="475">
        <v>0</v>
      </c>
      <c r="M10" s="476"/>
    </row>
    <row r="11" spans="1:13" ht="12.75">
      <c r="A11" s="240" t="s">
        <v>8</v>
      </c>
      <c r="B11" s="467" t="s">
        <v>480</v>
      </c>
      <c r="C11" s="470"/>
      <c r="D11" s="470"/>
      <c r="E11" s="470"/>
      <c r="F11" s="478">
        <v>939306</v>
      </c>
      <c r="G11" s="458"/>
      <c r="H11" s="478">
        <v>643511</v>
      </c>
      <c r="I11" s="458"/>
      <c r="J11" s="458">
        <v>0</v>
      </c>
      <c r="K11" s="458"/>
      <c r="L11" s="458">
        <v>0</v>
      </c>
      <c r="M11" s="459"/>
    </row>
    <row r="12" spans="1:13" ht="12.75">
      <c r="A12" s="240" t="s">
        <v>9</v>
      </c>
      <c r="B12" s="467" t="s">
        <v>481</v>
      </c>
      <c r="C12" s="470"/>
      <c r="D12" s="470"/>
      <c r="E12" s="470"/>
      <c r="F12" s="458">
        <v>40202</v>
      </c>
      <c r="G12" s="458"/>
      <c r="H12" s="458">
        <v>18107</v>
      </c>
      <c r="I12" s="458"/>
      <c r="J12" s="458">
        <v>0</v>
      </c>
      <c r="K12" s="458"/>
      <c r="L12" s="458">
        <v>0</v>
      </c>
      <c r="M12" s="459"/>
    </row>
    <row r="13" spans="1:13" ht="12.75">
      <c r="A13" s="240" t="s">
        <v>10</v>
      </c>
      <c r="B13" s="467" t="s">
        <v>482</v>
      </c>
      <c r="C13" s="470"/>
      <c r="D13" s="470"/>
      <c r="E13" s="470"/>
      <c r="F13" s="458">
        <v>0</v>
      </c>
      <c r="G13" s="458"/>
      <c r="H13" s="458">
        <v>0</v>
      </c>
      <c r="I13" s="458"/>
      <c r="J13" s="458">
        <v>0</v>
      </c>
      <c r="K13" s="458"/>
      <c r="L13" s="458">
        <v>0</v>
      </c>
      <c r="M13" s="459"/>
    </row>
    <row r="14" spans="1:13" ht="12.75">
      <c r="A14" s="240" t="s">
        <v>11</v>
      </c>
      <c r="B14" s="467" t="s">
        <v>483</v>
      </c>
      <c r="C14" s="470"/>
      <c r="D14" s="470"/>
      <c r="E14" s="470"/>
      <c r="F14" s="478">
        <v>3784</v>
      </c>
      <c r="G14" s="458"/>
      <c r="H14" s="478">
        <v>3784</v>
      </c>
      <c r="I14" s="458"/>
      <c r="J14" s="458">
        <v>0</v>
      </c>
      <c r="K14" s="458"/>
      <c r="L14" s="458">
        <v>0</v>
      </c>
      <c r="M14" s="459"/>
    </row>
    <row r="15" spans="1:13" ht="12.75">
      <c r="A15" s="240" t="s">
        <v>12</v>
      </c>
      <c r="B15" s="467" t="s">
        <v>484</v>
      </c>
      <c r="C15" s="470"/>
      <c r="D15" s="470"/>
      <c r="E15" s="470"/>
      <c r="F15" s="458">
        <v>0</v>
      </c>
      <c r="G15" s="458"/>
      <c r="H15" s="458">
        <v>0</v>
      </c>
      <c r="I15" s="458"/>
      <c r="J15" s="458">
        <v>0</v>
      </c>
      <c r="K15" s="458"/>
      <c r="L15" s="458">
        <v>0</v>
      </c>
      <c r="M15" s="459"/>
    </row>
    <row r="16" spans="1:13" ht="12.75">
      <c r="A16" s="240" t="s">
        <v>13</v>
      </c>
      <c r="B16" s="473" t="s">
        <v>488</v>
      </c>
      <c r="C16" s="474"/>
      <c r="D16" s="474"/>
      <c r="E16" s="474"/>
      <c r="F16" s="475">
        <f>F17+F18</f>
        <v>1117</v>
      </c>
      <c r="G16" s="475"/>
      <c r="H16" s="475">
        <f>H17+H18</f>
        <v>1117</v>
      </c>
      <c r="I16" s="475"/>
      <c r="J16" s="475">
        <f>J17+J18</f>
        <v>0</v>
      </c>
      <c r="K16" s="475"/>
      <c r="L16" s="475">
        <f>L17+L18</f>
        <v>0</v>
      </c>
      <c r="M16" s="475"/>
    </row>
    <row r="17" spans="1:13" ht="12.75">
      <c r="A17" s="240" t="s">
        <v>14</v>
      </c>
      <c r="B17" s="467" t="s">
        <v>485</v>
      </c>
      <c r="C17" s="470"/>
      <c r="D17" s="470"/>
      <c r="E17" s="470"/>
      <c r="F17" s="458">
        <v>1067</v>
      </c>
      <c r="G17" s="458"/>
      <c r="H17" s="458">
        <v>1067</v>
      </c>
      <c r="I17" s="458"/>
      <c r="J17" s="458">
        <v>0</v>
      </c>
      <c r="K17" s="458"/>
      <c r="L17" s="458">
        <v>0</v>
      </c>
      <c r="M17" s="459"/>
    </row>
    <row r="18" spans="1:13" ht="12.75">
      <c r="A18" s="240" t="s">
        <v>15</v>
      </c>
      <c r="B18" s="467" t="s">
        <v>486</v>
      </c>
      <c r="C18" s="470"/>
      <c r="D18" s="470"/>
      <c r="E18" s="470"/>
      <c r="F18" s="458">
        <v>50</v>
      </c>
      <c r="G18" s="458"/>
      <c r="H18" s="458">
        <v>50</v>
      </c>
      <c r="I18" s="458"/>
      <c r="J18" s="458">
        <v>0</v>
      </c>
      <c r="K18" s="458"/>
      <c r="L18" s="458">
        <v>0</v>
      </c>
      <c r="M18" s="459"/>
    </row>
    <row r="19" spans="1:13" ht="12.75">
      <c r="A19" s="240" t="s">
        <v>16</v>
      </c>
      <c r="B19" s="467" t="s">
        <v>487</v>
      </c>
      <c r="C19" s="470"/>
      <c r="D19" s="470"/>
      <c r="E19" s="470"/>
      <c r="F19" s="458">
        <v>0</v>
      </c>
      <c r="G19" s="458"/>
      <c r="H19" s="458">
        <v>0</v>
      </c>
      <c r="I19" s="458"/>
      <c r="J19" s="458">
        <v>0</v>
      </c>
      <c r="K19" s="458"/>
      <c r="L19" s="458">
        <v>0</v>
      </c>
      <c r="M19" s="459"/>
    </row>
    <row r="20" spans="1:13" ht="12.75">
      <c r="A20" s="240" t="s">
        <v>17</v>
      </c>
      <c r="B20" s="473" t="s">
        <v>489</v>
      </c>
      <c r="C20" s="474"/>
      <c r="D20" s="474"/>
      <c r="E20" s="474"/>
      <c r="F20" s="458">
        <v>0</v>
      </c>
      <c r="G20" s="458"/>
      <c r="H20" s="458">
        <v>0</v>
      </c>
      <c r="I20" s="458"/>
      <c r="J20" s="458">
        <v>0</v>
      </c>
      <c r="K20" s="458"/>
      <c r="L20" s="458">
        <v>0</v>
      </c>
      <c r="M20" s="459"/>
    </row>
    <row r="21" spans="1:13" ht="13.5">
      <c r="A21" s="240" t="s">
        <v>18</v>
      </c>
      <c r="B21" s="483" t="s">
        <v>490</v>
      </c>
      <c r="C21" s="484"/>
      <c r="D21" s="484"/>
      <c r="E21" s="484"/>
      <c r="F21" s="479">
        <f>F9+F10+F16</f>
        <v>984409</v>
      </c>
      <c r="G21" s="480"/>
      <c r="H21" s="479">
        <f>H9+H10+H16</f>
        <v>666519</v>
      </c>
      <c r="I21" s="480"/>
      <c r="J21" s="479">
        <f>J9+J10+J16</f>
        <v>0</v>
      </c>
      <c r="K21" s="480"/>
      <c r="L21" s="479">
        <f>L9+L10+L16</f>
        <v>0</v>
      </c>
      <c r="M21" s="480"/>
    </row>
    <row r="22" spans="1:13" ht="12.75">
      <c r="A22" s="240" t="s">
        <v>19</v>
      </c>
      <c r="B22" s="467" t="s">
        <v>491</v>
      </c>
      <c r="C22" s="470"/>
      <c r="D22" s="470"/>
      <c r="E22" s="470"/>
      <c r="F22" s="458"/>
      <c r="G22" s="458"/>
      <c r="H22" s="458"/>
      <c r="I22" s="458"/>
      <c r="J22" s="458"/>
      <c r="K22" s="458"/>
      <c r="L22" s="458"/>
      <c r="M22" s="459"/>
    </row>
    <row r="23" spans="1:13" ht="12.75">
      <c r="A23" s="240" t="s">
        <v>20</v>
      </c>
      <c r="B23" s="473" t="s">
        <v>492</v>
      </c>
      <c r="C23" s="474"/>
      <c r="D23" s="474"/>
      <c r="E23" s="474"/>
      <c r="F23" s="475">
        <f>1723-J23</f>
        <v>1424</v>
      </c>
      <c r="G23" s="475"/>
      <c r="H23" s="475">
        <v>1424</v>
      </c>
      <c r="I23" s="475"/>
      <c r="J23" s="475">
        <v>299</v>
      </c>
      <c r="K23" s="475"/>
      <c r="L23" s="475">
        <v>299</v>
      </c>
      <c r="M23" s="476"/>
    </row>
    <row r="24" spans="1:13" ht="12.75">
      <c r="A24" s="240" t="s">
        <v>21</v>
      </c>
      <c r="B24" s="473" t="s">
        <v>493</v>
      </c>
      <c r="C24" s="474"/>
      <c r="D24" s="474"/>
      <c r="E24" s="474"/>
      <c r="F24" s="475">
        <v>0</v>
      </c>
      <c r="G24" s="475"/>
      <c r="H24" s="475">
        <v>0</v>
      </c>
      <c r="I24" s="475"/>
      <c r="J24" s="475">
        <v>0</v>
      </c>
      <c r="K24" s="475"/>
      <c r="L24" s="475">
        <v>0</v>
      </c>
      <c r="M24" s="476"/>
    </row>
    <row r="25" spans="1:13" ht="13.5">
      <c r="A25" s="240" t="s">
        <v>22</v>
      </c>
      <c r="B25" s="483" t="s">
        <v>494</v>
      </c>
      <c r="C25" s="484"/>
      <c r="D25" s="484"/>
      <c r="E25" s="484"/>
      <c r="F25" s="480">
        <f>F23+F24</f>
        <v>1424</v>
      </c>
      <c r="G25" s="480"/>
      <c r="H25" s="480">
        <f>H23+H24</f>
        <v>1424</v>
      </c>
      <c r="I25" s="480"/>
      <c r="J25" s="480">
        <f>J23+J24</f>
        <v>299</v>
      </c>
      <c r="K25" s="480"/>
      <c r="L25" s="480">
        <f>L23+L24</f>
        <v>299</v>
      </c>
      <c r="M25" s="480"/>
    </row>
    <row r="26" spans="1:13" ht="12.75">
      <c r="A26" s="240" t="s">
        <v>23</v>
      </c>
      <c r="B26" s="467" t="s">
        <v>495</v>
      </c>
      <c r="C26" s="470"/>
      <c r="D26" s="470"/>
      <c r="E26" s="470"/>
      <c r="F26" s="458"/>
      <c r="G26" s="458"/>
      <c r="H26" s="458"/>
      <c r="I26" s="458"/>
      <c r="J26" s="458"/>
      <c r="K26" s="458"/>
      <c r="L26" s="458"/>
      <c r="M26" s="459"/>
    </row>
    <row r="27" spans="1:13" ht="12.75">
      <c r="A27" s="240" t="s">
        <v>24</v>
      </c>
      <c r="B27" s="473" t="s">
        <v>496</v>
      </c>
      <c r="C27" s="474"/>
      <c r="D27" s="474"/>
      <c r="E27" s="474"/>
      <c r="F27" s="475">
        <v>0</v>
      </c>
      <c r="G27" s="475"/>
      <c r="H27" s="475">
        <v>0</v>
      </c>
      <c r="I27" s="475"/>
      <c r="J27" s="475">
        <v>0</v>
      </c>
      <c r="K27" s="475"/>
      <c r="L27" s="475">
        <v>0</v>
      </c>
      <c r="M27" s="476"/>
    </row>
    <row r="28" spans="1:13" ht="12.75">
      <c r="A28" s="240" t="s">
        <v>25</v>
      </c>
      <c r="B28" s="473" t="s">
        <v>497</v>
      </c>
      <c r="C28" s="474"/>
      <c r="D28" s="474"/>
      <c r="E28" s="474"/>
      <c r="F28" s="475">
        <f>404-J28</f>
        <v>377</v>
      </c>
      <c r="G28" s="475"/>
      <c r="H28" s="475">
        <v>377</v>
      </c>
      <c r="I28" s="475"/>
      <c r="J28" s="475">
        <v>27</v>
      </c>
      <c r="K28" s="475"/>
      <c r="L28" s="475">
        <v>27</v>
      </c>
      <c r="M28" s="476"/>
    </row>
    <row r="29" spans="1:13" ht="12.75">
      <c r="A29" s="240" t="s">
        <v>26</v>
      </c>
      <c r="B29" s="473" t="s">
        <v>498</v>
      </c>
      <c r="C29" s="474"/>
      <c r="D29" s="474"/>
      <c r="E29" s="474"/>
      <c r="F29" s="475">
        <f>70282-J29</f>
        <v>69868</v>
      </c>
      <c r="G29" s="475"/>
      <c r="H29" s="475">
        <v>69868</v>
      </c>
      <c r="I29" s="475"/>
      <c r="J29" s="475">
        <v>414</v>
      </c>
      <c r="K29" s="475"/>
      <c r="L29" s="475">
        <v>414</v>
      </c>
      <c r="M29" s="476"/>
    </row>
    <row r="30" spans="1:13" ht="12.75">
      <c r="A30" s="240" t="s">
        <v>27</v>
      </c>
      <c r="B30" s="473" t="s">
        <v>499</v>
      </c>
      <c r="C30" s="474"/>
      <c r="D30" s="474"/>
      <c r="E30" s="474"/>
      <c r="F30" s="475">
        <v>0</v>
      </c>
      <c r="G30" s="475"/>
      <c r="H30" s="475">
        <v>0</v>
      </c>
      <c r="I30" s="475"/>
      <c r="J30" s="475">
        <v>0</v>
      </c>
      <c r="K30" s="475"/>
      <c r="L30" s="475">
        <v>0</v>
      </c>
      <c r="M30" s="476"/>
    </row>
    <row r="31" spans="1:13" ht="14.25" thickBot="1">
      <c r="A31" s="241" t="s">
        <v>28</v>
      </c>
      <c r="B31" s="481" t="s">
        <v>500</v>
      </c>
      <c r="C31" s="482"/>
      <c r="D31" s="482"/>
      <c r="E31" s="482"/>
      <c r="F31" s="485">
        <f>F28+F29</f>
        <v>70245</v>
      </c>
      <c r="G31" s="485"/>
      <c r="H31" s="485">
        <f>H28+H29</f>
        <v>70245</v>
      </c>
      <c r="I31" s="485"/>
      <c r="J31" s="485">
        <f>J28+J29</f>
        <v>441</v>
      </c>
      <c r="K31" s="485"/>
      <c r="L31" s="485">
        <f>L28+L29</f>
        <v>441</v>
      </c>
      <c r="M31" s="485"/>
    </row>
    <row r="34" spans="3:12" ht="12.75">
      <c r="C34" s="486" t="s">
        <v>501</v>
      </c>
      <c r="D34" s="486"/>
      <c r="E34" s="486"/>
      <c r="F34" s="486"/>
      <c r="G34" s="486"/>
      <c r="H34" s="486"/>
      <c r="I34" s="486"/>
      <c r="J34" s="486"/>
      <c r="K34" s="486"/>
      <c r="L34" s="486"/>
    </row>
    <row r="35" ht="13.5" thickBot="1"/>
    <row r="36" spans="1:13" ht="12.75">
      <c r="A36" s="238" t="s">
        <v>430</v>
      </c>
      <c r="B36" s="460" t="s">
        <v>41</v>
      </c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1"/>
    </row>
    <row r="37" spans="1:13" ht="12.75">
      <c r="A37" s="239" t="s">
        <v>262</v>
      </c>
      <c r="B37" s="462" t="s">
        <v>263</v>
      </c>
      <c r="C37" s="462"/>
      <c r="D37" s="462" t="s">
        <v>264</v>
      </c>
      <c r="E37" s="462"/>
      <c r="F37" s="462" t="s">
        <v>265</v>
      </c>
      <c r="G37" s="462"/>
      <c r="H37" s="462" t="s">
        <v>266</v>
      </c>
      <c r="I37" s="462"/>
      <c r="J37" s="462" t="s">
        <v>341</v>
      </c>
      <c r="K37" s="462"/>
      <c r="L37" s="462" t="s">
        <v>342</v>
      </c>
      <c r="M37" s="463"/>
    </row>
    <row r="38" spans="1:13" ht="12.75">
      <c r="A38" s="467" t="s">
        <v>4</v>
      </c>
      <c r="B38" s="470" t="s">
        <v>476</v>
      </c>
      <c r="C38" s="470"/>
      <c r="D38" s="470"/>
      <c r="E38" s="470"/>
      <c r="F38" s="462" t="s">
        <v>118</v>
      </c>
      <c r="G38" s="462"/>
      <c r="H38" s="462"/>
      <c r="I38" s="462"/>
      <c r="J38" s="462" t="s">
        <v>395</v>
      </c>
      <c r="K38" s="462"/>
      <c r="L38" s="462"/>
      <c r="M38" s="463"/>
    </row>
    <row r="39" spans="1:13" ht="12.75">
      <c r="A39" s="467"/>
      <c r="B39" s="471"/>
      <c r="C39" s="471"/>
      <c r="D39" s="471"/>
      <c r="E39" s="471"/>
      <c r="F39" s="468"/>
      <c r="G39" s="468"/>
      <c r="H39" s="468"/>
      <c r="I39" s="468"/>
      <c r="J39" s="468"/>
      <c r="K39" s="468"/>
      <c r="L39" s="468"/>
      <c r="M39" s="469"/>
    </row>
    <row r="40" spans="1:13" ht="12.75">
      <c r="A40" s="240" t="s">
        <v>6</v>
      </c>
      <c r="B40" s="473" t="s">
        <v>478</v>
      </c>
      <c r="C40" s="474"/>
      <c r="D40" s="474"/>
      <c r="E40" s="474"/>
      <c r="F40" s="475">
        <v>0</v>
      </c>
      <c r="G40" s="475"/>
      <c r="H40" s="475">
        <v>0</v>
      </c>
      <c r="I40" s="475"/>
      <c r="J40" s="475">
        <v>0</v>
      </c>
      <c r="K40" s="475"/>
      <c r="L40" s="475">
        <v>0</v>
      </c>
      <c r="M40" s="476"/>
    </row>
    <row r="41" spans="1:13" ht="12.75">
      <c r="A41" s="240" t="s">
        <v>7</v>
      </c>
      <c r="B41" s="473" t="s">
        <v>479</v>
      </c>
      <c r="C41" s="474"/>
      <c r="D41" s="474"/>
      <c r="E41" s="474"/>
      <c r="F41" s="477">
        <f>F42+F43+F44+F45+F46</f>
        <v>2464</v>
      </c>
      <c r="G41" s="475"/>
      <c r="H41" s="477">
        <f>H42+H43+H44+H45+H46</f>
        <v>2464</v>
      </c>
      <c r="I41" s="475"/>
      <c r="J41" s="475">
        <v>0</v>
      </c>
      <c r="K41" s="475"/>
      <c r="L41" s="475">
        <v>0</v>
      </c>
      <c r="M41" s="476"/>
    </row>
    <row r="42" spans="1:13" ht="12.75">
      <c r="A42" s="240" t="s">
        <v>8</v>
      </c>
      <c r="B42" s="467" t="s">
        <v>480</v>
      </c>
      <c r="C42" s="470"/>
      <c r="D42" s="470"/>
      <c r="E42" s="470"/>
      <c r="F42" s="478">
        <v>0</v>
      </c>
      <c r="G42" s="458"/>
      <c r="H42" s="478">
        <v>0</v>
      </c>
      <c r="I42" s="458"/>
      <c r="J42" s="458">
        <v>0</v>
      </c>
      <c r="K42" s="458"/>
      <c r="L42" s="458">
        <v>0</v>
      </c>
      <c r="M42" s="459"/>
    </row>
    <row r="43" spans="1:13" ht="12.75">
      <c r="A43" s="240" t="s">
        <v>9</v>
      </c>
      <c r="B43" s="467" t="s">
        <v>481</v>
      </c>
      <c r="C43" s="470"/>
      <c r="D43" s="470"/>
      <c r="E43" s="470"/>
      <c r="F43" s="458">
        <v>2464</v>
      </c>
      <c r="G43" s="458"/>
      <c r="H43" s="458">
        <v>2464</v>
      </c>
      <c r="I43" s="458"/>
      <c r="J43" s="458">
        <v>0</v>
      </c>
      <c r="K43" s="458"/>
      <c r="L43" s="458">
        <v>0</v>
      </c>
      <c r="M43" s="459"/>
    </row>
    <row r="44" spans="1:13" ht="12.75">
      <c r="A44" s="240" t="s">
        <v>10</v>
      </c>
      <c r="B44" s="467" t="s">
        <v>482</v>
      </c>
      <c r="C44" s="470"/>
      <c r="D44" s="470"/>
      <c r="E44" s="470"/>
      <c r="F44" s="458">
        <v>0</v>
      </c>
      <c r="G44" s="458"/>
      <c r="H44" s="458">
        <v>0</v>
      </c>
      <c r="I44" s="458"/>
      <c r="J44" s="458">
        <v>0</v>
      </c>
      <c r="K44" s="458"/>
      <c r="L44" s="458">
        <v>0</v>
      </c>
      <c r="M44" s="459"/>
    </row>
    <row r="45" spans="1:13" ht="12.75">
      <c r="A45" s="240" t="s">
        <v>11</v>
      </c>
      <c r="B45" s="467" t="s">
        <v>483</v>
      </c>
      <c r="C45" s="470"/>
      <c r="D45" s="470"/>
      <c r="E45" s="470"/>
      <c r="F45" s="478">
        <v>0</v>
      </c>
      <c r="G45" s="458"/>
      <c r="H45" s="478">
        <v>0</v>
      </c>
      <c r="I45" s="458"/>
      <c r="J45" s="458">
        <v>0</v>
      </c>
      <c r="K45" s="458"/>
      <c r="L45" s="458">
        <v>0</v>
      </c>
      <c r="M45" s="459"/>
    </row>
    <row r="46" spans="1:13" ht="13.5" thickBot="1">
      <c r="A46" s="241" t="s">
        <v>12</v>
      </c>
      <c r="B46" s="487" t="s">
        <v>484</v>
      </c>
      <c r="C46" s="488"/>
      <c r="D46" s="488"/>
      <c r="E46" s="488"/>
      <c r="F46" s="489">
        <v>0</v>
      </c>
      <c r="G46" s="489"/>
      <c r="H46" s="489">
        <v>0</v>
      </c>
      <c r="I46" s="489"/>
      <c r="J46" s="489">
        <v>0</v>
      </c>
      <c r="K46" s="489"/>
      <c r="L46" s="489">
        <v>0</v>
      </c>
      <c r="M46" s="490"/>
    </row>
  </sheetData>
  <sheetProtection/>
  <mergeCells count="179">
    <mergeCell ref="B46:E46"/>
    <mergeCell ref="F46:G46"/>
    <mergeCell ref="H46:I46"/>
    <mergeCell ref="J46:K46"/>
    <mergeCell ref="L46:M46"/>
    <mergeCell ref="B44:E44"/>
    <mergeCell ref="F44:G44"/>
    <mergeCell ref="H44:I44"/>
    <mergeCell ref="J44:K44"/>
    <mergeCell ref="L44:M44"/>
    <mergeCell ref="B45:E45"/>
    <mergeCell ref="F45:G45"/>
    <mergeCell ref="H45:I45"/>
    <mergeCell ref="J45:K45"/>
    <mergeCell ref="L45:M45"/>
    <mergeCell ref="B42:E42"/>
    <mergeCell ref="F42:G42"/>
    <mergeCell ref="H42:I42"/>
    <mergeCell ref="J42:K42"/>
    <mergeCell ref="L42:M42"/>
    <mergeCell ref="B43:E43"/>
    <mergeCell ref="F43:G43"/>
    <mergeCell ref="H43:I43"/>
    <mergeCell ref="J43:K43"/>
    <mergeCell ref="L43:M43"/>
    <mergeCell ref="B40:E40"/>
    <mergeCell ref="F40:G40"/>
    <mergeCell ref="H40:I40"/>
    <mergeCell ref="J40:K40"/>
    <mergeCell ref="L40:M40"/>
    <mergeCell ref="B41:E41"/>
    <mergeCell ref="F41:G41"/>
    <mergeCell ref="H41:I41"/>
    <mergeCell ref="J41:K41"/>
    <mergeCell ref="L41:M41"/>
    <mergeCell ref="A38:A39"/>
    <mergeCell ref="B38:E39"/>
    <mergeCell ref="F38:I39"/>
    <mergeCell ref="J38:M39"/>
    <mergeCell ref="B36:M36"/>
    <mergeCell ref="B37:C37"/>
    <mergeCell ref="D37:E37"/>
    <mergeCell ref="F37:G37"/>
    <mergeCell ref="H37:I37"/>
    <mergeCell ref="J37:K37"/>
    <mergeCell ref="L37:M37"/>
    <mergeCell ref="F31:G31"/>
    <mergeCell ref="H31:I31"/>
    <mergeCell ref="J31:K31"/>
    <mergeCell ref="L31:M31"/>
    <mergeCell ref="C2:K2"/>
    <mergeCell ref="C34:L34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H27:I27"/>
    <mergeCell ref="J27:K27"/>
    <mergeCell ref="L27:M27"/>
    <mergeCell ref="F28:G28"/>
    <mergeCell ref="H28:I28"/>
    <mergeCell ref="J28:K28"/>
    <mergeCell ref="L28:M28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H11:I11"/>
    <mergeCell ref="J11:K11"/>
    <mergeCell ref="L11:M11"/>
    <mergeCell ref="J12:K12"/>
    <mergeCell ref="L12:M12"/>
    <mergeCell ref="F13:G13"/>
    <mergeCell ref="H13:I13"/>
    <mergeCell ref="J13:K13"/>
    <mergeCell ref="L13:M13"/>
    <mergeCell ref="B17:E17"/>
    <mergeCell ref="B18:E18"/>
    <mergeCell ref="B19:E19"/>
    <mergeCell ref="F9:G9"/>
    <mergeCell ref="H9:I9"/>
    <mergeCell ref="F10:G10"/>
    <mergeCell ref="H10:I10"/>
    <mergeCell ref="F12:G12"/>
    <mergeCell ref="H12:I12"/>
    <mergeCell ref="F11:G11"/>
    <mergeCell ref="B11:E11"/>
    <mergeCell ref="B12:E12"/>
    <mergeCell ref="B13:E13"/>
    <mergeCell ref="B14:E14"/>
    <mergeCell ref="B15:E15"/>
    <mergeCell ref="B16:E16"/>
    <mergeCell ref="L8:M8"/>
    <mergeCell ref="B9:E9"/>
    <mergeCell ref="J9:K9"/>
    <mergeCell ref="L9:M9"/>
    <mergeCell ref="B10:E10"/>
    <mergeCell ref="J10:K10"/>
    <mergeCell ref="L10:M10"/>
    <mergeCell ref="A6:A7"/>
    <mergeCell ref="B5:C5"/>
    <mergeCell ref="D5:E5"/>
    <mergeCell ref="F5:G5"/>
    <mergeCell ref="H5:I5"/>
    <mergeCell ref="J5:K5"/>
    <mergeCell ref="F6:I7"/>
    <mergeCell ref="J6:M7"/>
    <mergeCell ref="B6:E7"/>
    <mergeCell ref="F22:G22"/>
    <mergeCell ref="H22:I22"/>
    <mergeCell ref="J22:K22"/>
    <mergeCell ref="L22:M22"/>
    <mergeCell ref="B4:M4"/>
    <mergeCell ref="L5:M5"/>
    <mergeCell ref="B8:E8"/>
    <mergeCell ref="F8:G8"/>
    <mergeCell ref="H8:I8"/>
    <mergeCell ref="J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CE,Félkövér"Vagyonkimutatás 2015.&amp;R&amp;"Times New Roman CE,Dőlt"&amp;8
 11. melléklet a 10/2016.(V.24.) Önkormányzati Rendelethe&amp;10z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C1">
      <selection activeCell="H1" sqref="H1"/>
    </sheetView>
  </sheetViews>
  <sheetFormatPr defaultColWidth="9.00390625" defaultRowHeight="12.75"/>
  <cols>
    <col min="1" max="1" width="6.875" style="92" customWidth="1"/>
    <col min="2" max="2" width="55.125" style="95" customWidth="1"/>
    <col min="3" max="5" width="16.375" style="92" customWidth="1"/>
    <col min="6" max="6" width="55.125" style="92" customWidth="1"/>
    <col min="7" max="9" width="16.375" style="92" customWidth="1"/>
    <col min="10" max="10" width="4.875" style="92" customWidth="1"/>
    <col min="11" max="16384" width="9.375" style="92" customWidth="1"/>
  </cols>
  <sheetData>
    <row r="1" spans="2:10" ht="39.75" customHeight="1">
      <c r="B1" s="93"/>
      <c r="C1" s="94"/>
      <c r="D1" s="94"/>
      <c r="E1" s="94"/>
      <c r="F1" s="94"/>
      <c r="G1" s="94"/>
      <c r="H1" s="94"/>
      <c r="I1" s="94"/>
      <c r="J1" s="391"/>
    </row>
    <row r="2" spans="7:10" ht="14.25" thickBot="1">
      <c r="G2" s="96"/>
      <c r="H2" s="96"/>
      <c r="I2" s="96" t="s">
        <v>423</v>
      </c>
      <c r="J2" s="391"/>
    </row>
    <row r="3" spans="1:10" ht="18" customHeight="1" thickBot="1">
      <c r="A3" s="389" t="s">
        <v>48</v>
      </c>
      <c r="B3" s="97" t="s">
        <v>36</v>
      </c>
      <c r="C3" s="98"/>
      <c r="D3" s="98"/>
      <c r="E3" s="98"/>
      <c r="F3" s="97" t="s">
        <v>37</v>
      </c>
      <c r="G3" s="99"/>
      <c r="H3" s="99"/>
      <c r="I3" s="99"/>
      <c r="J3" s="391"/>
    </row>
    <row r="4" spans="1:10" s="104" customFormat="1" ht="35.25" customHeight="1" thickBot="1">
      <c r="A4" s="390"/>
      <c r="B4" s="100" t="s">
        <v>41</v>
      </c>
      <c r="C4" s="101" t="str">
        <f>+CONCATENATE(LEFT('1.sz.mell.'!C3,4),". évi eredeti előirányzat")</f>
        <v>2015. évi eredeti előirányzat</v>
      </c>
      <c r="D4" s="102" t="str">
        <f>+CONCATENATE(LEFT('1.sz.mell.'!C3,4),". évi módosított előirányzat")</f>
        <v>2015. évi módosított előirányzat</v>
      </c>
      <c r="E4" s="101" t="str">
        <f>+CONCATENATE(LEFT('1.sz.mell.'!C3,4),". évi teljesítés")</f>
        <v>2015. évi teljesítés</v>
      </c>
      <c r="F4" s="100" t="s">
        <v>41</v>
      </c>
      <c r="G4" s="101" t="str">
        <f>+C4</f>
        <v>2015. évi eredeti előirányzat</v>
      </c>
      <c r="H4" s="102" t="str">
        <f>+D4</f>
        <v>2015. évi módosított előirányzat</v>
      </c>
      <c r="I4" s="103" t="str">
        <f>+E4</f>
        <v>2015. évi teljesítés</v>
      </c>
      <c r="J4" s="391"/>
    </row>
    <row r="5" spans="1:10" s="109" customFormat="1" ht="12" customHeight="1" thickBot="1">
      <c r="A5" s="105" t="s">
        <v>262</v>
      </c>
      <c r="B5" s="106" t="s">
        <v>263</v>
      </c>
      <c r="C5" s="107" t="s">
        <v>264</v>
      </c>
      <c r="D5" s="107" t="s">
        <v>265</v>
      </c>
      <c r="E5" s="107" t="s">
        <v>266</v>
      </c>
      <c r="F5" s="106" t="s">
        <v>341</v>
      </c>
      <c r="G5" s="107" t="s">
        <v>342</v>
      </c>
      <c r="H5" s="107" t="s">
        <v>343</v>
      </c>
      <c r="I5" s="108" t="s">
        <v>344</v>
      </c>
      <c r="J5" s="391"/>
    </row>
    <row r="6" spans="1:10" ht="15" customHeight="1">
      <c r="A6" s="110" t="s">
        <v>4</v>
      </c>
      <c r="B6" s="111" t="s">
        <v>317</v>
      </c>
      <c r="C6" s="112">
        <v>63160</v>
      </c>
      <c r="D6" s="112">
        <v>53606</v>
      </c>
      <c r="E6" s="112">
        <v>53606</v>
      </c>
      <c r="F6" s="111" t="s">
        <v>42</v>
      </c>
      <c r="G6" s="112">
        <v>43874</v>
      </c>
      <c r="H6" s="112">
        <v>75981</v>
      </c>
      <c r="I6" s="113">
        <v>66778</v>
      </c>
      <c r="J6" s="391"/>
    </row>
    <row r="7" spans="1:10" ht="15" customHeight="1">
      <c r="A7" s="114" t="s">
        <v>5</v>
      </c>
      <c r="B7" s="115" t="s">
        <v>318</v>
      </c>
      <c r="C7" s="116">
        <v>21671</v>
      </c>
      <c r="D7" s="116">
        <v>75000</v>
      </c>
      <c r="E7" s="116">
        <v>74548</v>
      </c>
      <c r="F7" s="115" t="s">
        <v>101</v>
      </c>
      <c r="G7" s="116">
        <v>10378</v>
      </c>
      <c r="H7" s="116">
        <v>14107</v>
      </c>
      <c r="I7" s="117">
        <v>13172</v>
      </c>
      <c r="J7" s="391"/>
    </row>
    <row r="8" spans="1:10" ht="15" customHeight="1">
      <c r="A8" s="114" t="s">
        <v>6</v>
      </c>
      <c r="B8" s="115" t="s">
        <v>319</v>
      </c>
      <c r="C8" s="116">
        <v>21671</v>
      </c>
      <c r="D8" s="116">
        <v>21671</v>
      </c>
      <c r="E8" s="116">
        <v>19709</v>
      </c>
      <c r="F8" s="115" t="s">
        <v>127</v>
      </c>
      <c r="G8" s="116">
        <v>44706</v>
      </c>
      <c r="H8" s="116">
        <v>64460</v>
      </c>
      <c r="I8" s="117">
        <v>56844</v>
      </c>
      <c r="J8" s="391"/>
    </row>
    <row r="9" spans="1:10" ht="15" customHeight="1">
      <c r="A9" s="114" t="s">
        <v>7</v>
      </c>
      <c r="B9" s="115" t="s">
        <v>92</v>
      </c>
      <c r="C9" s="116">
        <v>7590</v>
      </c>
      <c r="D9" s="116">
        <v>14001</v>
      </c>
      <c r="E9" s="116">
        <v>7261</v>
      </c>
      <c r="F9" s="115" t="s">
        <v>102</v>
      </c>
      <c r="G9" s="116">
        <v>4354</v>
      </c>
      <c r="H9" s="116">
        <v>4354</v>
      </c>
      <c r="I9" s="117">
        <v>2974</v>
      </c>
      <c r="J9" s="391"/>
    </row>
    <row r="10" spans="1:10" ht="15" customHeight="1">
      <c r="A10" s="114" t="s">
        <v>8</v>
      </c>
      <c r="B10" s="118" t="s">
        <v>320</v>
      </c>
      <c r="C10" s="116">
        <v>13940</v>
      </c>
      <c r="D10" s="116">
        <v>11110</v>
      </c>
      <c r="E10" s="116">
        <v>10465</v>
      </c>
      <c r="F10" s="115" t="s">
        <v>103</v>
      </c>
      <c r="G10" s="116">
        <v>17939</v>
      </c>
      <c r="H10" s="116">
        <v>36526</v>
      </c>
      <c r="I10" s="117">
        <v>23181</v>
      </c>
      <c r="J10" s="391"/>
    </row>
    <row r="11" spans="1:10" ht="15" customHeight="1">
      <c r="A11" s="114" t="s">
        <v>9</v>
      </c>
      <c r="B11" s="115" t="s">
        <v>379</v>
      </c>
      <c r="C11" s="119"/>
      <c r="D11" s="119"/>
      <c r="E11" s="119"/>
      <c r="F11" s="115" t="s">
        <v>34</v>
      </c>
      <c r="G11" s="116">
        <v>500</v>
      </c>
      <c r="H11" s="116">
        <v>1000</v>
      </c>
      <c r="I11" s="117"/>
      <c r="J11" s="391"/>
    </row>
    <row r="12" spans="1:10" ht="15" customHeight="1">
      <c r="A12" s="114" t="s">
        <v>10</v>
      </c>
      <c r="B12" s="115" t="s">
        <v>192</v>
      </c>
      <c r="C12" s="116">
        <v>15390</v>
      </c>
      <c r="D12" s="116">
        <v>40713</v>
      </c>
      <c r="E12" s="116">
        <v>36889</v>
      </c>
      <c r="F12" s="120"/>
      <c r="G12" s="116"/>
      <c r="H12" s="116"/>
      <c r="I12" s="117"/>
      <c r="J12" s="391"/>
    </row>
    <row r="13" spans="1:10" ht="15" customHeight="1">
      <c r="A13" s="114" t="s">
        <v>11</v>
      </c>
      <c r="B13" s="120"/>
      <c r="C13" s="116"/>
      <c r="D13" s="116"/>
      <c r="E13" s="116"/>
      <c r="F13" s="120"/>
      <c r="G13" s="116"/>
      <c r="H13" s="116"/>
      <c r="I13" s="117"/>
      <c r="J13" s="391"/>
    </row>
    <row r="14" spans="1:10" ht="15" customHeight="1">
      <c r="A14" s="114" t="s">
        <v>12</v>
      </c>
      <c r="B14" s="121"/>
      <c r="C14" s="119"/>
      <c r="D14" s="119"/>
      <c r="E14" s="119"/>
      <c r="F14" s="120"/>
      <c r="G14" s="116"/>
      <c r="H14" s="116"/>
      <c r="I14" s="117"/>
      <c r="J14" s="391"/>
    </row>
    <row r="15" spans="1:10" ht="15" customHeight="1">
      <c r="A15" s="114" t="s">
        <v>13</v>
      </c>
      <c r="B15" s="120"/>
      <c r="C15" s="116"/>
      <c r="D15" s="116"/>
      <c r="E15" s="116"/>
      <c r="F15" s="120"/>
      <c r="G15" s="116"/>
      <c r="H15" s="116"/>
      <c r="I15" s="117"/>
      <c r="J15" s="391"/>
    </row>
    <row r="16" spans="1:10" ht="15" customHeight="1">
      <c r="A16" s="114" t="s">
        <v>14</v>
      </c>
      <c r="B16" s="120"/>
      <c r="C16" s="116"/>
      <c r="D16" s="116"/>
      <c r="E16" s="116"/>
      <c r="F16" s="120"/>
      <c r="G16" s="116"/>
      <c r="H16" s="116"/>
      <c r="I16" s="117"/>
      <c r="J16" s="391"/>
    </row>
    <row r="17" spans="1:10" ht="15" customHeight="1" thickBot="1">
      <c r="A17" s="114" t="s">
        <v>15</v>
      </c>
      <c r="B17" s="122"/>
      <c r="C17" s="123"/>
      <c r="D17" s="123"/>
      <c r="E17" s="123"/>
      <c r="F17" s="120"/>
      <c r="G17" s="123"/>
      <c r="H17" s="123"/>
      <c r="I17" s="124"/>
      <c r="J17" s="391"/>
    </row>
    <row r="18" spans="1:10" ht="17.25" customHeight="1" thickBot="1">
      <c r="A18" s="125" t="s">
        <v>16</v>
      </c>
      <c r="B18" s="126" t="s">
        <v>321</v>
      </c>
      <c r="C18" s="127">
        <f>+C6+C7+C9+C10+C12+C13+C14+C15+C16+C17</f>
        <v>121751</v>
      </c>
      <c r="D18" s="127">
        <f>+D6+D7+D9+D10+D12+D13+D14+D15+D16+D17</f>
        <v>194430</v>
      </c>
      <c r="E18" s="127">
        <f>+E6+E7+E9+E10+E12+E13+E14+E15+E16+E17</f>
        <v>182769</v>
      </c>
      <c r="F18" s="126" t="s">
        <v>328</v>
      </c>
      <c r="G18" s="127">
        <f>SUM(G6:G17)</f>
        <v>121751</v>
      </c>
      <c r="H18" s="127">
        <f>SUM(H6:H17)</f>
        <v>196428</v>
      </c>
      <c r="I18" s="128">
        <f>SUM(I6:I17)</f>
        <v>162949</v>
      </c>
      <c r="J18" s="391"/>
    </row>
    <row r="19" spans="1:10" ht="15" customHeight="1">
      <c r="A19" s="129" t="s">
        <v>17</v>
      </c>
      <c r="B19" s="130" t="s">
        <v>322</v>
      </c>
      <c r="C19" s="131">
        <f>+C20+C21+C22+C23</f>
        <v>0</v>
      </c>
      <c r="D19" s="131">
        <v>1998</v>
      </c>
      <c r="E19" s="131">
        <v>1998</v>
      </c>
      <c r="F19" s="115" t="s">
        <v>109</v>
      </c>
      <c r="G19" s="132"/>
      <c r="H19" s="132"/>
      <c r="I19" s="133"/>
      <c r="J19" s="391"/>
    </row>
    <row r="20" spans="1:10" ht="15" customHeight="1">
      <c r="A20" s="114" t="s">
        <v>18</v>
      </c>
      <c r="B20" s="115" t="s">
        <v>119</v>
      </c>
      <c r="C20" s="116"/>
      <c r="D20" s="116">
        <v>1998</v>
      </c>
      <c r="E20" s="116">
        <v>1998</v>
      </c>
      <c r="F20" s="115" t="s">
        <v>329</v>
      </c>
      <c r="G20" s="116"/>
      <c r="H20" s="116"/>
      <c r="I20" s="117"/>
      <c r="J20" s="391"/>
    </row>
    <row r="21" spans="1:10" ht="15" customHeight="1">
      <c r="A21" s="114" t="s">
        <v>19</v>
      </c>
      <c r="B21" s="115" t="s">
        <v>120</v>
      </c>
      <c r="C21" s="116"/>
      <c r="D21" s="116"/>
      <c r="E21" s="116"/>
      <c r="F21" s="115" t="s">
        <v>85</v>
      </c>
      <c r="G21" s="116"/>
      <c r="H21" s="116"/>
      <c r="I21" s="117"/>
      <c r="J21" s="391"/>
    </row>
    <row r="22" spans="1:10" ht="15" customHeight="1">
      <c r="A22" s="114" t="s">
        <v>20</v>
      </c>
      <c r="B22" s="115" t="s">
        <v>125</v>
      </c>
      <c r="C22" s="116"/>
      <c r="D22" s="116"/>
      <c r="E22" s="116"/>
      <c r="F22" s="115" t="s">
        <v>86</v>
      </c>
      <c r="G22" s="116"/>
      <c r="H22" s="116"/>
      <c r="I22" s="117"/>
      <c r="J22" s="391"/>
    </row>
    <row r="23" spans="1:10" ht="15" customHeight="1">
      <c r="A23" s="114" t="s">
        <v>21</v>
      </c>
      <c r="B23" s="115" t="s">
        <v>126</v>
      </c>
      <c r="C23" s="116"/>
      <c r="D23" s="116"/>
      <c r="E23" s="116"/>
      <c r="F23" s="130" t="s">
        <v>128</v>
      </c>
      <c r="G23" s="116"/>
      <c r="H23" s="116"/>
      <c r="I23" s="117"/>
      <c r="J23" s="391"/>
    </row>
    <row r="24" spans="1:10" ht="15" customHeight="1">
      <c r="A24" s="114" t="s">
        <v>22</v>
      </c>
      <c r="B24" s="115" t="s">
        <v>323</v>
      </c>
      <c r="C24" s="134">
        <f>+C25+C26</f>
        <v>0</v>
      </c>
      <c r="D24" s="134">
        <f>+D25+D26</f>
        <v>0</v>
      </c>
      <c r="E24" s="134">
        <f>+E25+E26</f>
        <v>0</v>
      </c>
      <c r="F24" s="115" t="s">
        <v>110</v>
      </c>
      <c r="G24" s="116"/>
      <c r="H24" s="116"/>
      <c r="I24" s="117"/>
      <c r="J24" s="391"/>
    </row>
    <row r="25" spans="1:10" ht="15" customHeight="1">
      <c r="A25" s="129" t="s">
        <v>23</v>
      </c>
      <c r="B25" s="130" t="s">
        <v>324</v>
      </c>
      <c r="C25" s="132"/>
      <c r="D25" s="132"/>
      <c r="E25" s="132"/>
      <c r="F25" s="111" t="s">
        <v>111</v>
      </c>
      <c r="G25" s="132"/>
      <c r="H25" s="132"/>
      <c r="I25" s="133"/>
      <c r="J25" s="391"/>
    </row>
    <row r="26" spans="1:10" ht="15" customHeight="1" thickBot="1">
      <c r="A26" s="114" t="s">
        <v>24</v>
      </c>
      <c r="B26" s="115" t="s">
        <v>325</v>
      </c>
      <c r="C26" s="116"/>
      <c r="D26" s="116"/>
      <c r="E26" s="116"/>
      <c r="F26" s="120"/>
      <c r="G26" s="116"/>
      <c r="H26" s="116"/>
      <c r="I26" s="117"/>
      <c r="J26" s="391"/>
    </row>
    <row r="27" spans="1:10" ht="17.25" customHeight="1" thickBot="1">
      <c r="A27" s="125" t="s">
        <v>25</v>
      </c>
      <c r="B27" s="126" t="s">
        <v>326</v>
      </c>
      <c r="C27" s="127">
        <f>+C19+C24</f>
        <v>0</v>
      </c>
      <c r="D27" s="127">
        <f>+D19+D24</f>
        <v>1998</v>
      </c>
      <c r="E27" s="127">
        <f>+E19+E24</f>
        <v>1998</v>
      </c>
      <c r="F27" s="126" t="s">
        <v>330</v>
      </c>
      <c r="G27" s="127">
        <f>SUM(G19:G26)</f>
        <v>0</v>
      </c>
      <c r="H27" s="127">
        <f>SUM(H19:H26)</f>
        <v>0</v>
      </c>
      <c r="I27" s="128">
        <f>SUM(I19:I26)</f>
        <v>0</v>
      </c>
      <c r="J27" s="391"/>
    </row>
    <row r="28" spans="1:10" ht="17.25" customHeight="1" thickBot="1">
      <c r="A28" s="125" t="s">
        <v>26</v>
      </c>
      <c r="B28" s="135" t="s">
        <v>327</v>
      </c>
      <c r="C28" s="136">
        <f>+C18+C27</f>
        <v>121751</v>
      </c>
      <c r="D28" s="136">
        <f>+D18+D27</f>
        <v>196428</v>
      </c>
      <c r="E28" s="137">
        <f>+E18+E27</f>
        <v>184767</v>
      </c>
      <c r="F28" s="135" t="s">
        <v>331</v>
      </c>
      <c r="G28" s="136">
        <f>+G18+G27</f>
        <v>121751</v>
      </c>
      <c r="H28" s="136">
        <f>+H18+H27</f>
        <v>196428</v>
      </c>
      <c r="I28" s="138">
        <f>+I18+I27</f>
        <v>162949</v>
      </c>
      <c r="J28" s="391"/>
    </row>
    <row r="29" spans="1:10" ht="17.25" customHeight="1" thickBot="1">
      <c r="A29" s="125" t="s">
        <v>27</v>
      </c>
      <c r="B29" s="135" t="s">
        <v>87</v>
      </c>
      <c r="C29" s="136" t="str">
        <f>IF(C18-G18&lt;0,G18-C18,"-")</f>
        <v>-</v>
      </c>
      <c r="D29" s="136"/>
      <c r="E29" s="137" t="str">
        <f>IF(E18-I18&lt;0,I18-E18,"-")</f>
        <v>-</v>
      </c>
      <c r="F29" s="135" t="s">
        <v>88</v>
      </c>
      <c r="G29" s="136" t="str">
        <f>IF(C18-G18&gt;0,C18-G18,"-")</f>
        <v>-</v>
      </c>
      <c r="H29" s="136" t="str">
        <f>IF(D18-H18&gt;0,D18-H18,"-")</f>
        <v>-</v>
      </c>
      <c r="I29" s="138">
        <f>IF(E18-I18&gt;0,E18-I18,"-")</f>
        <v>19820</v>
      </c>
      <c r="J29" s="391"/>
    </row>
    <row r="30" spans="1:10" ht="17.25" customHeight="1" thickBot="1">
      <c r="A30" s="125" t="s">
        <v>28</v>
      </c>
      <c r="B30" s="135" t="s">
        <v>129</v>
      </c>
      <c r="C30" s="136" t="str">
        <f>IF(C28-G28&lt;0,G28-C28,"-")</f>
        <v>-</v>
      </c>
      <c r="D30" s="136"/>
      <c r="E30" s="137" t="str">
        <f>IF(E28-I28&lt;0,I28-E28,"-")</f>
        <v>-</v>
      </c>
      <c r="F30" s="135" t="s">
        <v>130</v>
      </c>
      <c r="G30" s="136" t="str">
        <f>IF(C28-G28&gt;0,C28-G28,"-")</f>
        <v>-</v>
      </c>
      <c r="H30" s="136" t="str">
        <f>IF(D28-H28&gt;0,D28-H28,"-")</f>
        <v>-</v>
      </c>
      <c r="I30" s="138">
        <f>IF(E28-I28&gt;0,E28-I28,"-")</f>
        <v>21818</v>
      </c>
      <c r="J30" s="391"/>
    </row>
  </sheetData>
  <sheetProtection/>
  <mergeCells count="2">
    <mergeCell ref="A3:A4"/>
    <mergeCell ref="J1:J30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&amp;C&amp;"Times New Roman CE,Félkövér"&amp;8Tiszagyulaháza Község Önkormányzatának 2015. évi működési bevételeinek és kiadásainak mérlege&amp;R&amp;"Times New Roman CE,Dőlt"&amp;8 2.melléklet a 10/2016.(V.24.) 
önkományzati Rendelethez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SheetLayoutView="115" workbookViewId="0" topLeftCell="C1">
      <selection activeCell="G2" sqref="G2"/>
    </sheetView>
  </sheetViews>
  <sheetFormatPr defaultColWidth="9.00390625" defaultRowHeight="12.75"/>
  <cols>
    <col min="1" max="1" width="6.875" style="92" customWidth="1"/>
    <col min="2" max="2" width="55.125" style="95" customWidth="1"/>
    <col min="3" max="5" width="16.375" style="92" customWidth="1"/>
    <col min="6" max="6" width="55.125" style="92" customWidth="1"/>
    <col min="7" max="9" width="16.375" style="92" customWidth="1"/>
    <col min="10" max="10" width="4.875" style="92" customWidth="1"/>
    <col min="11" max="16384" width="9.375" style="92" customWidth="1"/>
  </cols>
  <sheetData>
    <row r="1" spans="2:10" ht="39.75" customHeight="1">
      <c r="B1" s="93"/>
      <c r="C1" s="94"/>
      <c r="D1" s="94"/>
      <c r="E1" s="94"/>
      <c r="F1" s="94"/>
      <c r="G1" s="94"/>
      <c r="H1" s="94"/>
      <c r="I1" s="94"/>
      <c r="J1" s="394"/>
    </row>
    <row r="2" spans="7:10" ht="14.25" thickBot="1">
      <c r="G2" s="96"/>
      <c r="H2" s="96" t="s">
        <v>423</v>
      </c>
      <c r="I2" s="96"/>
      <c r="J2" s="394"/>
    </row>
    <row r="3" spans="1:10" ht="24" customHeight="1" thickBot="1">
      <c r="A3" s="392" t="s">
        <v>48</v>
      </c>
      <c r="B3" s="97" t="s">
        <v>36</v>
      </c>
      <c r="C3" s="98"/>
      <c r="D3" s="98"/>
      <c r="E3" s="98"/>
      <c r="F3" s="97" t="s">
        <v>37</v>
      </c>
      <c r="G3" s="99"/>
      <c r="H3" s="99"/>
      <c r="I3" s="99"/>
      <c r="J3" s="394"/>
    </row>
    <row r="4" spans="1:10" s="104" customFormat="1" ht="35.25" customHeight="1" thickBot="1">
      <c r="A4" s="393"/>
      <c r="B4" s="100" t="s">
        <v>41</v>
      </c>
      <c r="C4" s="101" t="str">
        <f>+'2.sz.mell  '!C4</f>
        <v>2015. évi eredeti előirányzat</v>
      </c>
      <c r="D4" s="102" t="str">
        <f>+'2.sz.mell  '!D4</f>
        <v>2015. évi módosított előirányzat</v>
      </c>
      <c r="E4" s="101" t="str">
        <f>+'2.sz.mell  '!E4</f>
        <v>2015. évi teljesítés</v>
      </c>
      <c r="F4" s="100" t="s">
        <v>41</v>
      </c>
      <c r="G4" s="101" t="str">
        <f>+'2.sz.mell  '!C4</f>
        <v>2015. évi eredeti előirányzat</v>
      </c>
      <c r="H4" s="102" t="str">
        <f>+'2.sz.mell  '!D4</f>
        <v>2015. évi módosított előirányzat</v>
      </c>
      <c r="I4" s="103" t="str">
        <f>+'2.sz.mell  '!E4</f>
        <v>2015. évi teljesítés</v>
      </c>
      <c r="J4" s="394"/>
    </row>
    <row r="5" spans="1:10" s="104" customFormat="1" ht="13.5" thickBot="1">
      <c r="A5" s="105" t="s">
        <v>262</v>
      </c>
      <c r="B5" s="106" t="s">
        <v>263</v>
      </c>
      <c r="C5" s="107" t="s">
        <v>264</v>
      </c>
      <c r="D5" s="107" t="s">
        <v>265</v>
      </c>
      <c r="E5" s="107" t="s">
        <v>266</v>
      </c>
      <c r="F5" s="106" t="s">
        <v>341</v>
      </c>
      <c r="G5" s="107" t="s">
        <v>342</v>
      </c>
      <c r="H5" s="107" t="s">
        <v>343</v>
      </c>
      <c r="I5" s="108" t="s">
        <v>344</v>
      </c>
      <c r="J5" s="394"/>
    </row>
    <row r="6" spans="1:10" ht="12.75" customHeight="1">
      <c r="A6" s="110" t="s">
        <v>4</v>
      </c>
      <c r="B6" s="111" t="s">
        <v>332</v>
      </c>
      <c r="C6" s="112">
        <v>52096</v>
      </c>
      <c r="D6" s="112">
        <v>100457</v>
      </c>
      <c r="E6" s="112">
        <v>100432</v>
      </c>
      <c r="F6" s="111" t="s">
        <v>121</v>
      </c>
      <c r="G6" s="112">
        <v>31664</v>
      </c>
      <c r="H6" s="112">
        <v>67214</v>
      </c>
      <c r="I6" s="113">
        <v>44975</v>
      </c>
      <c r="J6" s="394"/>
    </row>
    <row r="7" spans="1:10" ht="12.75">
      <c r="A7" s="114" t="s">
        <v>5</v>
      </c>
      <c r="B7" s="115" t="s">
        <v>333</v>
      </c>
      <c r="C7" s="116">
        <v>52096</v>
      </c>
      <c r="D7" s="116">
        <v>52096</v>
      </c>
      <c r="E7" s="116">
        <v>52086</v>
      </c>
      <c r="F7" s="115" t="s">
        <v>345</v>
      </c>
      <c r="G7" s="116">
        <v>31664</v>
      </c>
      <c r="H7" s="116">
        <v>31664</v>
      </c>
      <c r="I7" s="117">
        <v>31664</v>
      </c>
      <c r="J7" s="394"/>
    </row>
    <row r="8" spans="1:10" ht="12.75" customHeight="1">
      <c r="A8" s="114" t="s">
        <v>6</v>
      </c>
      <c r="B8" s="115" t="s">
        <v>334</v>
      </c>
      <c r="C8" s="116"/>
      <c r="D8" s="116"/>
      <c r="E8" s="116"/>
      <c r="F8" s="115" t="s">
        <v>105</v>
      </c>
      <c r="G8" s="116">
        <v>0</v>
      </c>
      <c r="H8" s="116">
        <v>21236</v>
      </c>
      <c r="I8" s="117">
        <v>635</v>
      </c>
      <c r="J8" s="394"/>
    </row>
    <row r="9" spans="1:10" ht="12.75" customHeight="1">
      <c r="A9" s="114" t="s">
        <v>7</v>
      </c>
      <c r="B9" s="115" t="s">
        <v>335</v>
      </c>
      <c r="C9" s="116">
        <v>0</v>
      </c>
      <c r="D9" s="116">
        <v>0</v>
      </c>
      <c r="E9" s="116">
        <v>0</v>
      </c>
      <c r="F9" s="115" t="s">
        <v>346</v>
      </c>
      <c r="G9" s="116">
        <v>0</v>
      </c>
      <c r="H9" s="116">
        <v>0</v>
      </c>
      <c r="I9" s="117"/>
      <c r="J9" s="394"/>
    </row>
    <row r="10" spans="1:10" ht="12.75" customHeight="1">
      <c r="A10" s="114" t="s">
        <v>8</v>
      </c>
      <c r="B10" s="115" t="s">
        <v>336</v>
      </c>
      <c r="C10" s="116"/>
      <c r="D10" s="116"/>
      <c r="E10" s="116"/>
      <c r="F10" s="115" t="s">
        <v>124</v>
      </c>
      <c r="G10" s="116">
        <v>22005</v>
      </c>
      <c r="H10" s="116">
        <v>30005</v>
      </c>
      <c r="I10" s="117">
        <v>26365</v>
      </c>
      <c r="J10" s="394"/>
    </row>
    <row r="11" spans="1:10" ht="12.75" customHeight="1">
      <c r="A11" s="114" t="s">
        <v>9</v>
      </c>
      <c r="B11" s="115" t="s">
        <v>337</v>
      </c>
      <c r="C11" s="119">
        <v>0</v>
      </c>
      <c r="D11" s="119">
        <v>1923</v>
      </c>
      <c r="E11" s="119">
        <v>1900</v>
      </c>
      <c r="F11" s="139"/>
      <c r="G11" s="116"/>
      <c r="H11" s="116"/>
      <c r="I11" s="117"/>
      <c r="J11" s="394"/>
    </row>
    <row r="12" spans="1:10" ht="12.75" customHeight="1">
      <c r="A12" s="114" t="s">
        <v>10</v>
      </c>
      <c r="B12" s="120"/>
      <c r="C12" s="116"/>
      <c r="D12" s="116"/>
      <c r="E12" s="116"/>
      <c r="F12" s="139"/>
      <c r="G12" s="116"/>
      <c r="H12" s="116"/>
      <c r="I12" s="117"/>
      <c r="J12" s="394"/>
    </row>
    <row r="13" spans="1:10" ht="12.75" customHeight="1">
      <c r="A13" s="114" t="s">
        <v>11</v>
      </c>
      <c r="B13" s="120"/>
      <c r="C13" s="116"/>
      <c r="D13" s="116"/>
      <c r="E13" s="116"/>
      <c r="F13" s="139"/>
      <c r="G13" s="116"/>
      <c r="H13" s="116"/>
      <c r="I13" s="117"/>
      <c r="J13" s="394"/>
    </row>
    <row r="14" spans="1:10" ht="12.75" customHeight="1">
      <c r="A14" s="114" t="s">
        <v>12</v>
      </c>
      <c r="B14" s="140"/>
      <c r="C14" s="119"/>
      <c r="D14" s="119"/>
      <c r="E14" s="119"/>
      <c r="F14" s="139"/>
      <c r="G14" s="116"/>
      <c r="H14" s="116"/>
      <c r="I14" s="117"/>
      <c r="J14" s="394"/>
    </row>
    <row r="15" spans="1:10" ht="12.75">
      <c r="A15" s="114" t="s">
        <v>13</v>
      </c>
      <c r="B15" s="120"/>
      <c r="C15" s="119"/>
      <c r="D15" s="119"/>
      <c r="E15" s="119"/>
      <c r="F15" s="139"/>
      <c r="G15" s="116"/>
      <c r="H15" s="116"/>
      <c r="I15" s="117"/>
      <c r="J15" s="394"/>
    </row>
    <row r="16" spans="1:10" ht="12.75" customHeight="1" thickBot="1">
      <c r="A16" s="129" t="s">
        <v>14</v>
      </c>
      <c r="B16" s="141"/>
      <c r="C16" s="142"/>
      <c r="D16" s="143"/>
      <c r="E16" s="144"/>
      <c r="F16" s="130" t="s">
        <v>34</v>
      </c>
      <c r="G16" s="116"/>
      <c r="H16" s="116"/>
      <c r="I16" s="117"/>
      <c r="J16" s="394"/>
    </row>
    <row r="17" spans="1:10" ht="15.75" customHeight="1" thickBot="1">
      <c r="A17" s="125" t="s">
        <v>15</v>
      </c>
      <c r="B17" s="126" t="s">
        <v>338</v>
      </c>
      <c r="C17" s="127">
        <f>+C6+C8+C9+C11+C12+C13+C14+C15+C16</f>
        <v>52096</v>
      </c>
      <c r="D17" s="127">
        <f>+D6+D8+D9+D11+D12+D13+D14+D15+D16</f>
        <v>102380</v>
      </c>
      <c r="E17" s="127">
        <f>+E6+E8+E9+E11+E12+E13+E14+E15+E16</f>
        <v>102332</v>
      </c>
      <c r="F17" s="126" t="s">
        <v>347</v>
      </c>
      <c r="G17" s="127">
        <f>+G6+G8+G10+G11+G12+G13+G14+G15+G16</f>
        <v>53669</v>
      </c>
      <c r="H17" s="127">
        <f>+H6+H8+H10+H11+H12+H13+H14+H15+H16</f>
        <v>118455</v>
      </c>
      <c r="I17" s="128">
        <f>+I6+I8+I10+I11+I12+I13+I14+I15+I16</f>
        <v>71975</v>
      </c>
      <c r="J17" s="394"/>
    </row>
    <row r="18" spans="1:10" ht="12.75" customHeight="1">
      <c r="A18" s="110" t="s">
        <v>16</v>
      </c>
      <c r="B18" s="145" t="s">
        <v>142</v>
      </c>
      <c r="C18" s="146">
        <v>1573</v>
      </c>
      <c r="D18" s="146">
        <v>16075</v>
      </c>
      <c r="E18" s="146">
        <v>16075</v>
      </c>
      <c r="F18" s="115" t="s">
        <v>109</v>
      </c>
      <c r="G18" s="112"/>
      <c r="H18" s="112"/>
      <c r="I18" s="113"/>
      <c r="J18" s="394"/>
    </row>
    <row r="19" spans="1:10" ht="12.75" customHeight="1">
      <c r="A19" s="114" t="s">
        <v>17</v>
      </c>
      <c r="B19" s="147" t="s">
        <v>131</v>
      </c>
      <c r="C19" s="116">
        <v>1573</v>
      </c>
      <c r="D19" s="116">
        <v>16075</v>
      </c>
      <c r="E19" s="116">
        <v>16075</v>
      </c>
      <c r="F19" s="115" t="s">
        <v>112</v>
      </c>
      <c r="G19" s="116"/>
      <c r="H19" s="116"/>
      <c r="I19" s="117"/>
      <c r="J19" s="394"/>
    </row>
    <row r="20" spans="1:10" ht="12.75" customHeight="1">
      <c r="A20" s="110" t="s">
        <v>18</v>
      </c>
      <c r="B20" s="147" t="s">
        <v>132</v>
      </c>
      <c r="C20" s="116"/>
      <c r="D20" s="116"/>
      <c r="E20" s="116"/>
      <c r="F20" s="115" t="s">
        <v>85</v>
      </c>
      <c r="G20" s="116"/>
      <c r="H20" s="116"/>
      <c r="I20" s="117"/>
      <c r="J20" s="394"/>
    </row>
    <row r="21" spans="1:10" ht="12.75" customHeight="1">
      <c r="A21" s="114" t="s">
        <v>19</v>
      </c>
      <c r="B21" s="147" t="s">
        <v>133</v>
      </c>
      <c r="C21" s="116"/>
      <c r="D21" s="116"/>
      <c r="E21" s="116"/>
      <c r="F21" s="115" t="s">
        <v>86</v>
      </c>
      <c r="G21" s="116"/>
      <c r="H21" s="116"/>
      <c r="I21" s="117"/>
      <c r="J21" s="394"/>
    </row>
    <row r="22" spans="1:10" ht="12.75" customHeight="1">
      <c r="A22" s="110" t="s">
        <v>20</v>
      </c>
      <c r="B22" s="147" t="s">
        <v>134</v>
      </c>
      <c r="C22" s="116"/>
      <c r="D22" s="116"/>
      <c r="E22" s="116"/>
      <c r="F22" s="130" t="s">
        <v>128</v>
      </c>
      <c r="G22" s="116"/>
      <c r="H22" s="116"/>
      <c r="I22" s="117"/>
      <c r="J22" s="394"/>
    </row>
    <row r="23" spans="1:10" ht="12.75" customHeight="1">
      <c r="A23" s="114" t="s">
        <v>21</v>
      </c>
      <c r="B23" s="148" t="s">
        <v>135</v>
      </c>
      <c r="C23" s="116"/>
      <c r="D23" s="116"/>
      <c r="E23" s="116"/>
      <c r="F23" s="115" t="s">
        <v>113</v>
      </c>
      <c r="G23" s="116"/>
      <c r="H23" s="116"/>
      <c r="I23" s="117"/>
      <c r="J23" s="394"/>
    </row>
    <row r="24" spans="1:10" ht="12.75" customHeight="1">
      <c r="A24" s="110" t="s">
        <v>22</v>
      </c>
      <c r="B24" s="149" t="s">
        <v>136</v>
      </c>
      <c r="C24" s="134">
        <f>+C25+C26+C27+C28+C29</f>
        <v>0</v>
      </c>
      <c r="D24" s="134">
        <f>+D25+D26+D27+D28+D29</f>
        <v>0</v>
      </c>
      <c r="E24" s="134">
        <f>+E25+E26+E27+E28+E29</f>
        <v>0</v>
      </c>
      <c r="F24" s="111" t="s">
        <v>111</v>
      </c>
      <c r="G24" s="116"/>
      <c r="H24" s="116"/>
      <c r="I24" s="117"/>
      <c r="J24" s="394"/>
    </row>
    <row r="25" spans="1:10" ht="12.75" customHeight="1">
      <c r="A25" s="114" t="s">
        <v>23</v>
      </c>
      <c r="B25" s="148" t="s">
        <v>137</v>
      </c>
      <c r="C25" s="116"/>
      <c r="D25" s="116"/>
      <c r="E25" s="116"/>
      <c r="F25" s="111" t="s">
        <v>348</v>
      </c>
      <c r="G25" s="116"/>
      <c r="H25" s="116"/>
      <c r="I25" s="117"/>
      <c r="J25" s="394"/>
    </row>
    <row r="26" spans="1:10" ht="12.75" customHeight="1">
      <c r="A26" s="110" t="s">
        <v>24</v>
      </c>
      <c r="B26" s="148" t="s">
        <v>138</v>
      </c>
      <c r="C26" s="116"/>
      <c r="D26" s="116"/>
      <c r="E26" s="116"/>
      <c r="F26" s="150"/>
      <c r="G26" s="116"/>
      <c r="H26" s="116"/>
      <c r="I26" s="117"/>
      <c r="J26" s="394"/>
    </row>
    <row r="27" spans="1:10" ht="12.75" customHeight="1">
      <c r="A27" s="114" t="s">
        <v>25</v>
      </c>
      <c r="B27" s="147" t="s">
        <v>139</v>
      </c>
      <c r="C27" s="116"/>
      <c r="D27" s="116"/>
      <c r="E27" s="116"/>
      <c r="F27" s="150"/>
      <c r="G27" s="116"/>
      <c r="H27" s="116"/>
      <c r="I27" s="117"/>
      <c r="J27" s="394"/>
    </row>
    <row r="28" spans="1:10" ht="12.75" customHeight="1">
      <c r="A28" s="110" t="s">
        <v>26</v>
      </c>
      <c r="B28" s="151" t="s">
        <v>140</v>
      </c>
      <c r="C28" s="116"/>
      <c r="D28" s="116"/>
      <c r="E28" s="116"/>
      <c r="F28" s="120"/>
      <c r="G28" s="116"/>
      <c r="H28" s="116"/>
      <c r="I28" s="117"/>
      <c r="J28" s="394"/>
    </row>
    <row r="29" spans="1:10" ht="12.75" customHeight="1" thickBot="1">
      <c r="A29" s="114" t="s">
        <v>27</v>
      </c>
      <c r="B29" s="152" t="s">
        <v>141</v>
      </c>
      <c r="C29" s="116"/>
      <c r="D29" s="116"/>
      <c r="E29" s="116"/>
      <c r="F29" s="150"/>
      <c r="G29" s="116"/>
      <c r="H29" s="116"/>
      <c r="I29" s="117"/>
      <c r="J29" s="394"/>
    </row>
    <row r="30" spans="1:10" ht="16.5" customHeight="1" thickBot="1">
      <c r="A30" s="125" t="s">
        <v>28</v>
      </c>
      <c r="B30" s="126" t="s">
        <v>339</v>
      </c>
      <c r="C30" s="127">
        <f>+C18+C24</f>
        <v>1573</v>
      </c>
      <c r="D30" s="127">
        <f>+D18+D24</f>
        <v>16075</v>
      </c>
      <c r="E30" s="127">
        <f>+E18+E24</f>
        <v>16075</v>
      </c>
      <c r="F30" s="126" t="s">
        <v>350</v>
      </c>
      <c r="G30" s="127">
        <f>SUM(G18:G29)</f>
        <v>0</v>
      </c>
      <c r="H30" s="127">
        <f>SUM(H18:H29)</f>
        <v>0</v>
      </c>
      <c r="I30" s="128">
        <f>SUM(I18:I29)</f>
        <v>0</v>
      </c>
      <c r="J30" s="394"/>
    </row>
    <row r="31" spans="1:10" ht="16.5" customHeight="1" thickBot="1">
      <c r="A31" s="125" t="s">
        <v>29</v>
      </c>
      <c r="B31" s="135" t="s">
        <v>340</v>
      </c>
      <c r="C31" s="136">
        <f>+C17+C30</f>
        <v>53669</v>
      </c>
      <c r="D31" s="136">
        <f>+D17+D30</f>
        <v>118455</v>
      </c>
      <c r="E31" s="137">
        <f>+E17+E30</f>
        <v>118407</v>
      </c>
      <c r="F31" s="135" t="s">
        <v>349</v>
      </c>
      <c r="G31" s="136">
        <f>+G17+G30</f>
        <v>53669</v>
      </c>
      <c r="H31" s="136">
        <f>+H17+H30</f>
        <v>118455</v>
      </c>
      <c r="I31" s="138">
        <f>+I17+I30</f>
        <v>71975</v>
      </c>
      <c r="J31" s="394"/>
    </row>
    <row r="32" spans="1:10" ht="16.5" customHeight="1" thickBot="1">
      <c r="A32" s="125" t="s">
        <v>30</v>
      </c>
      <c r="B32" s="135" t="s">
        <v>87</v>
      </c>
      <c r="C32" s="136"/>
      <c r="D32" s="136">
        <v>0</v>
      </c>
      <c r="E32" s="137"/>
      <c r="F32" s="135" t="s">
        <v>88</v>
      </c>
      <c r="G32" s="136" t="str">
        <f>IF(C17-G17&gt;0,C17-G17,"-")</f>
        <v>-</v>
      </c>
      <c r="H32" s="136" t="str">
        <f>IF(D17-H17&gt;0,D17-H17,"-")</f>
        <v>-</v>
      </c>
      <c r="I32" s="138">
        <f>IF(E17-I17&gt;0,E17-I17,"-")</f>
        <v>30357</v>
      </c>
      <c r="J32" s="394"/>
    </row>
    <row r="33" spans="1:10" ht="16.5" customHeight="1" thickBot="1">
      <c r="A33" s="125" t="s">
        <v>31</v>
      </c>
      <c r="B33" s="135" t="s">
        <v>129</v>
      </c>
      <c r="C33" s="136" t="str">
        <f>IF(C26-G26&lt;0,G26-C26,"-")</f>
        <v>-</v>
      </c>
      <c r="D33" s="136" t="str">
        <f>IF(D26-H26&lt;0,H26-D26,"-")</f>
        <v>-</v>
      </c>
      <c r="E33" s="137" t="str">
        <f>IF(E26-I26&lt;0,I26-E26,"-")</f>
        <v>-</v>
      </c>
      <c r="F33" s="135" t="s">
        <v>130</v>
      </c>
      <c r="G33" s="136" t="str">
        <f>IF(C26-G26&gt;0,C26-G26,"-")</f>
        <v>-</v>
      </c>
      <c r="H33" s="136" t="str">
        <f>IF(D26-H26&gt;0,D26-H26,"-")</f>
        <v>-</v>
      </c>
      <c r="I33" s="138">
        <v>16098</v>
      </c>
      <c r="J33" s="394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&amp;C&amp;"Times New Roman CE,Félkövér"&amp;8Tiszagyulaháza Község Önkormázatának 2015. évi felhalmozási célú bevételeinek és kiadásainak mérlege&amp;R&amp;"Times New Roman CE,Dőlt"&amp;8 3. melléklet  a 10/2016 (V.24.) Önkormányzati 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view="pageLayout" workbookViewId="0" topLeftCell="A1">
      <selection activeCell="I1" sqref="I1:I23"/>
    </sheetView>
  </sheetViews>
  <sheetFormatPr defaultColWidth="9.00390625" defaultRowHeight="12.75"/>
  <cols>
    <col min="1" max="1" width="39.625" style="273" customWidth="1"/>
    <col min="2" max="8" width="15.625" style="246" customWidth="1"/>
    <col min="9" max="9" width="5.125" style="246" customWidth="1"/>
    <col min="10" max="16384" width="9.375" style="246" customWidth="1"/>
  </cols>
  <sheetData>
    <row r="1" spans="1:9" ht="18" customHeight="1">
      <c r="A1" s="396" t="s">
        <v>426</v>
      </c>
      <c r="B1" s="396"/>
      <c r="C1" s="396"/>
      <c r="D1" s="396"/>
      <c r="E1" s="396"/>
      <c r="F1" s="396"/>
      <c r="G1" s="396"/>
      <c r="H1" s="396"/>
      <c r="I1" s="397"/>
    </row>
    <row r="2" spans="1:9" ht="22.5" customHeight="1" thickBot="1">
      <c r="A2" s="95"/>
      <c r="B2" s="92"/>
      <c r="C2" s="92"/>
      <c r="D2" s="92"/>
      <c r="E2" s="92"/>
      <c r="F2" s="92"/>
      <c r="G2" s="395" t="s">
        <v>423</v>
      </c>
      <c r="H2" s="395"/>
      <c r="I2" s="397"/>
    </row>
    <row r="3" spans="1:9" s="268" customFormat="1" ht="50.25" customHeight="1" thickBot="1">
      <c r="A3" s="100" t="s">
        <v>44</v>
      </c>
      <c r="B3" s="101" t="s">
        <v>45</v>
      </c>
      <c r="C3" s="101" t="s">
        <v>46</v>
      </c>
      <c r="D3" s="101" t="s">
        <v>424</v>
      </c>
      <c r="E3" s="101" t="s">
        <v>439</v>
      </c>
      <c r="F3" s="101" t="s">
        <v>441</v>
      </c>
      <c r="G3" s="265" t="s">
        <v>440</v>
      </c>
      <c r="H3" s="267" t="s">
        <v>425</v>
      </c>
      <c r="I3" s="397"/>
    </row>
    <row r="4" spans="1:9" s="92" customFormat="1" ht="12" customHeight="1" thickBot="1">
      <c r="A4" s="253" t="s">
        <v>262</v>
      </c>
      <c r="B4" s="254" t="s">
        <v>263</v>
      </c>
      <c r="C4" s="254" t="s">
        <v>264</v>
      </c>
      <c r="D4" s="254" t="s">
        <v>265</v>
      </c>
      <c r="E4" s="254" t="s">
        <v>266</v>
      </c>
      <c r="F4" s="255" t="s">
        <v>341</v>
      </c>
      <c r="G4" s="255" t="s">
        <v>342</v>
      </c>
      <c r="H4" s="256" t="s">
        <v>392</v>
      </c>
      <c r="I4" s="397"/>
    </row>
    <row r="5" spans="1:9" ht="15.75" customHeight="1">
      <c r="A5" s="120" t="s">
        <v>394</v>
      </c>
      <c r="B5" s="243">
        <v>249328</v>
      </c>
      <c r="C5" s="244" t="s">
        <v>387</v>
      </c>
      <c r="D5" s="243">
        <v>191298</v>
      </c>
      <c r="E5" s="243">
        <v>53669</v>
      </c>
      <c r="F5" s="242">
        <v>61669</v>
      </c>
      <c r="G5" s="242">
        <v>58030</v>
      </c>
      <c r="H5" s="245">
        <f>+D5+G5</f>
        <v>249328</v>
      </c>
      <c r="I5" s="397"/>
    </row>
    <row r="6" spans="1:9" ht="15.75" customHeight="1">
      <c r="A6" s="120" t="s">
        <v>444</v>
      </c>
      <c r="B6" s="243">
        <v>10110</v>
      </c>
      <c r="C6" s="244">
        <v>2015</v>
      </c>
      <c r="D6" s="243"/>
      <c r="E6" s="243">
        <v>0</v>
      </c>
      <c r="F6" s="242">
        <v>10110</v>
      </c>
      <c r="G6" s="242">
        <f>7989+2121</f>
        <v>10110</v>
      </c>
      <c r="H6" s="245">
        <f>+D6+G6</f>
        <v>10110</v>
      </c>
      <c r="I6" s="397"/>
    </row>
    <row r="7" spans="1:9" ht="15.75" customHeight="1">
      <c r="A7" s="264" t="s">
        <v>445</v>
      </c>
      <c r="B7" s="243">
        <v>76</v>
      </c>
      <c r="C7" s="244">
        <v>2015</v>
      </c>
      <c r="D7" s="243"/>
      <c r="E7" s="243"/>
      <c r="F7" s="242"/>
      <c r="G7" s="242">
        <v>76</v>
      </c>
      <c r="H7" s="245">
        <v>76</v>
      </c>
      <c r="I7" s="397"/>
    </row>
    <row r="8" spans="1:9" ht="15.75" customHeight="1">
      <c r="A8" s="264" t="s">
        <v>446</v>
      </c>
      <c r="B8" s="243">
        <v>14</v>
      </c>
      <c r="C8" s="244">
        <v>2015</v>
      </c>
      <c r="D8" s="243"/>
      <c r="E8" s="243"/>
      <c r="F8" s="242">
        <v>15</v>
      </c>
      <c r="G8" s="242">
        <v>14</v>
      </c>
      <c r="H8" s="245">
        <v>14</v>
      </c>
      <c r="I8" s="397"/>
    </row>
    <row r="9" spans="1:9" ht="15.75" customHeight="1">
      <c r="A9" s="269" t="s">
        <v>503</v>
      </c>
      <c r="B9" s="243">
        <v>2842</v>
      </c>
      <c r="C9" s="244">
        <v>2015</v>
      </c>
      <c r="D9" s="243"/>
      <c r="E9" s="243"/>
      <c r="F9" s="242">
        <v>0</v>
      </c>
      <c r="G9" s="242">
        <f>3114-272</f>
        <v>2842</v>
      </c>
      <c r="H9" s="245"/>
      <c r="I9" s="397"/>
    </row>
    <row r="10" spans="1:9" ht="15.75" customHeight="1">
      <c r="A10" s="263" t="s">
        <v>504</v>
      </c>
      <c r="B10" s="243">
        <v>381</v>
      </c>
      <c r="C10" s="244">
        <v>2015</v>
      </c>
      <c r="D10" s="243"/>
      <c r="E10" s="243"/>
      <c r="F10" s="242">
        <v>381</v>
      </c>
      <c r="G10" s="242">
        <v>268</v>
      </c>
      <c r="H10" s="245">
        <v>268</v>
      </c>
      <c r="I10" s="397"/>
    </row>
    <row r="11" spans="1:9" ht="15.75" customHeight="1">
      <c r="A11" s="263"/>
      <c r="B11" s="243"/>
      <c r="C11" s="244"/>
      <c r="D11" s="243"/>
      <c r="E11" s="243"/>
      <c r="F11" s="242"/>
      <c r="G11" s="242"/>
      <c r="H11" s="245"/>
      <c r="I11" s="397"/>
    </row>
    <row r="12" spans="1:9" ht="15.75" customHeight="1">
      <c r="A12" s="120"/>
      <c r="B12" s="243"/>
      <c r="C12" s="244"/>
      <c r="D12" s="243"/>
      <c r="E12" s="243"/>
      <c r="F12" s="242"/>
      <c r="G12" s="242"/>
      <c r="H12" s="245"/>
      <c r="I12" s="397"/>
    </row>
    <row r="13" spans="1:9" ht="15.75" customHeight="1">
      <c r="A13" s="263"/>
      <c r="B13" s="243"/>
      <c r="C13" s="244"/>
      <c r="D13" s="243"/>
      <c r="E13" s="243"/>
      <c r="F13" s="242"/>
      <c r="G13" s="242"/>
      <c r="H13" s="245"/>
      <c r="I13" s="397"/>
    </row>
    <row r="14" spans="1:9" ht="15.75" customHeight="1">
      <c r="A14" s="264"/>
      <c r="B14" s="243"/>
      <c r="C14" s="244"/>
      <c r="D14" s="243"/>
      <c r="E14" s="243"/>
      <c r="F14" s="242"/>
      <c r="G14" s="242"/>
      <c r="H14" s="245"/>
      <c r="I14" s="397"/>
    </row>
    <row r="15" spans="1:9" ht="15.75" customHeight="1">
      <c r="A15" s="270"/>
      <c r="B15" s="243"/>
      <c r="C15" s="244"/>
      <c r="D15" s="243"/>
      <c r="E15" s="243"/>
      <c r="F15" s="242"/>
      <c r="G15" s="242"/>
      <c r="H15" s="245"/>
      <c r="I15" s="397"/>
    </row>
    <row r="16" spans="1:9" ht="15.75" customHeight="1">
      <c r="A16" s="270"/>
      <c r="B16" s="243"/>
      <c r="C16" s="244"/>
      <c r="D16" s="243"/>
      <c r="E16" s="243"/>
      <c r="F16" s="242"/>
      <c r="G16" s="242"/>
      <c r="H16" s="245"/>
      <c r="I16" s="397"/>
    </row>
    <row r="17" spans="1:9" ht="15.75" customHeight="1">
      <c r="A17" s="120"/>
      <c r="B17" s="243"/>
      <c r="C17" s="244"/>
      <c r="D17" s="243"/>
      <c r="E17" s="243"/>
      <c r="F17" s="242"/>
      <c r="G17" s="242"/>
      <c r="H17" s="245">
        <f aca="true" t="shared" si="0" ref="H17:H22">+D17+G17</f>
        <v>0</v>
      </c>
      <c r="I17" s="397"/>
    </row>
    <row r="18" spans="1:9" ht="15.75" customHeight="1">
      <c r="A18" s="120"/>
      <c r="B18" s="243"/>
      <c r="C18" s="244"/>
      <c r="D18" s="243"/>
      <c r="E18" s="243"/>
      <c r="F18" s="242"/>
      <c r="G18" s="242"/>
      <c r="H18" s="245">
        <f t="shared" si="0"/>
        <v>0</v>
      </c>
      <c r="I18" s="397"/>
    </row>
    <row r="19" spans="1:9" ht="15.75" customHeight="1">
      <c r="A19" s="120"/>
      <c r="B19" s="243"/>
      <c r="C19" s="244"/>
      <c r="D19" s="243"/>
      <c r="E19" s="243"/>
      <c r="F19" s="242"/>
      <c r="G19" s="242"/>
      <c r="H19" s="245">
        <f t="shared" si="0"/>
        <v>0</v>
      </c>
      <c r="I19" s="397"/>
    </row>
    <row r="20" spans="1:9" ht="15.75" customHeight="1">
      <c r="A20" s="120"/>
      <c r="B20" s="243"/>
      <c r="C20" s="244"/>
      <c r="D20" s="243"/>
      <c r="E20" s="243"/>
      <c r="F20" s="242"/>
      <c r="G20" s="242"/>
      <c r="H20" s="245">
        <f t="shared" si="0"/>
        <v>0</v>
      </c>
      <c r="I20" s="397"/>
    </row>
    <row r="21" spans="1:9" ht="15.75" customHeight="1">
      <c r="A21" s="120"/>
      <c r="B21" s="243"/>
      <c r="C21" s="244"/>
      <c r="D21" s="243"/>
      <c r="E21" s="243"/>
      <c r="F21" s="242"/>
      <c r="G21" s="242"/>
      <c r="H21" s="245">
        <f t="shared" si="0"/>
        <v>0</v>
      </c>
      <c r="I21" s="397"/>
    </row>
    <row r="22" spans="1:9" ht="15.75" customHeight="1" thickBot="1">
      <c r="A22" s="120"/>
      <c r="B22" s="243"/>
      <c r="C22" s="244"/>
      <c r="D22" s="243"/>
      <c r="E22" s="243"/>
      <c r="F22" s="242"/>
      <c r="G22" s="242"/>
      <c r="H22" s="245">
        <f t="shared" si="0"/>
        <v>0</v>
      </c>
      <c r="I22" s="397"/>
    </row>
    <row r="23" spans="1:9" s="266" customFormat="1" ht="18" customHeight="1" thickBot="1">
      <c r="A23" s="271" t="s">
        <v>43</v>
      </c>
      <c r="B23" s="259">
        <f>SUM(B5:B22)</f>
        <v>262751</v>
      </c>
      <c r="C23" s="260"/>
      <c r="D23" s="259">
        <f>SUM(D5:D22)</f>
        <v>191298</v>
      </c>
      <c r="E23" s="259">
        <f>SUM(E5:E22)</f>
        <v>53669</v>
      </c>
      <c r="F23" s="259">
        <f>SUM(F5:F22)</f>
        <v>72175</v>
      </c>
      <c r="G23" s="259">
        <f>SUM(G5:G22)</f>
        <v>71340</v>
      </c>
      <c r="H23" s="272">
        <f>SUM(H5:H22)</f>
        <v>259796</v>
      </c>
      <c r="I23" s="397"/>
    </row>
    <row r="24" spans="7:9" ht="12.75">
      <c r="G24" s="266"/>
      <c r="H24" s="266"/>
      <c r="I24" s="274"/>
    </row>
    <row r="25" ht="12.75">
      <c r="I25" s="274"/>
    </row>
    <row r="26" ht="12.75">
      <c r="I26" s="274"/>
    </row>
    <row r="27" ht="12.75">
      <c r="I27" s="274"/>
    </row>
    <row r="28" ht="12.75">
      <c r="I28" s="274"/>
    </row>
    <row r="29" ht="12.75">
      <c r="I29" s="274"/>
    </row>
    <row r="30" ht="12.75">
      <c r="I30" s="274"/>
    </row>
    <row r="31" ht="12.75">
      <c r="I31" s="274"/>
    </row>
    <row r="32" ht="12.75">
      <c r="I32" s="274"/>
    </row>
  </sheetData>
  <sheetProtection/>
  <mergeCells count="3">
    <mergeCell ref="G2:H2"/>
    <mergeCell ref="A1:H1"/>
    <mergeCell ref="I1:I2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3" r:id="rId1"/>
  <headerFooter alignWithMargins="0">
    <oddHeader>&amp;R&amp;"Times New Roman CE,Dőlt"&amp;8 4.melléklet a 10/2016 (V.24.)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"/>
  <sheetViews>
    <sheetView view="pageLayout" zoomScaleSheetLayoutView="130" workbookViewId="0" topLeftCell="A1">
      <selection activeCell="A1" sqref="A1:H1"/>
    </sheetView>
  </sheetViews>
  <sheetFormatPr defaultColWidth="9.00390625" defaultRowHeight="12.75"/>
  <cols>
    <col min="1" max="1" width="48.125" style="262" customWidth="1"/>
    <col min="2" max="8" width="15.875" style="247" customWidth="1"/>
    <col min="9" max="9" width="4.125" style="247" customWidth="1"/>
    <col min="10" max="10" width="13.875" style="247" customWidth="1"/>
    <col min="11" max="16384" width="9.375" style="247" customWidth="1"/>
  </cols>
  <sheetData>
    <row r="1" spans="1:9" ht="24.75" customHeight="1">
      <c r="A1" s="396" t="s">
        <v>427</v>
      </c>
      <c r="B1" s="396"/>
      <c r="C1" s="396"/>
      <c r="D1" s="396"/>
      <c r="E1" s="396"/>
      <c r="F1" s="396"/>
      <c r="G1" s="396"/>
      <c r="H1" s="396"/>
      <c r="I1" s="399"/>
    </row>
    <row r="2" spans="1:9" ht="23.25" customHeight="1" thickBot="1">
      <c r="A2" s="248"/>
      <c r="B2" s="249"/>
      <c r="C2" s="249"/>
      <c r="D2" s="249"/>
      <c r="E2" s="249"/>
      <c r="F2" s="249"/>
      <c r="G2" s="398" t="s">
        <v>423</v>
      </c>
      <c r="H2" s="398"/>
      <c r="I2" s="399"/>
    </row>
    <row r="3" spans="1:9" s="252" customFormat="1" ht="48.75" customHeight="1" thickBot="1">
      <c r="A3" s="106" t="s">
        <v>47</v>
      </c>
      <c r="B3" s="107" t="s">
        <v>45</v>
      </c>
      <c r="C3" s="107" t="s">
        <v>46</v>
      </c>
      <c r="D3" s="107" t="str">
        <f>+'4.sz.mell.'!D3</f>
        <v>Felhasználás 2014.XII.31-ig</v>
      </c>
      <c r="E3" s="107" t="str">
        <f>+'4.sz.mell.'!E3</f>
        <v>2015.évi eredeti előirányzat</v>
      </c>
      <c r="F3" s="107" t="s">
        <v>391</v>
      </c>
      <c r="G3" s="250" t="str">
        <f>+'4.sz.mell.'!G3</f>
        <v>Felhasználás 2015.XII.31-ig</v>
      </c>
      <c r="H3" s="251" t="str">
        <f>+'4.sz.mell.'!H3</f>
        <v>Összes teljesítés</v>
      </c>
      <c r="I3" s="399"/>
    </row>
    <row r="4" spans="1:9" s="249" customFormat="1" ht="15" customHeight="1" thickBot="1">
      <c r="A4" s="253" t="s">
        <v>262</v>
      </c>
      <c r="B4" s="254" t="s">
        <v>263</v>
      </c>
      <c r="C4" s="254" t="s">
        <v>264</v>
      </c>
      <c r="D4" s="254" t="s">
        <v>265</v>
      </c>
      <c r="E4" s="254" t="s">
        <v>266</v>
      </c>
      <c r="F4" s="255" t="s">
        <v>341</v>
      </c>
      <c r="G4" s="255" t="s">
        <v>342</v>
      </c>
      <c r="H4" s="256" t="s">
        <v>392</v>
      </c>
      <c r="I4" s="399"/>
    </row>
    <row r="5" spans="1:9" ht="15.75" customHeight="1">
      <c r="A5" s="120" t="s">
        <v>442</v>
      </c>
      <c r="B5" s="243">
        <v>31579</v>
      </c>
      <c r="C5" s="257" t="s">
        <v>443</v>
      </c>
      <c r="D5" s="243"/>
      <c r="E5" s="243">
        <v>0</v>
      </c>
      <c r="F5" s="242">
        <v>21236</v>
      </c>
      <c r="G5" s="242">
        <v>635</v>
      </c>
      <c r="H5" s="245">
        <f aca="true" t="shared" si="0" ref="H5:H19">+D5+G5</f>
        <v>635</v>
      </c>
      <c r="I5" s="399"/>
    </row>
    <row r="6" spans="1:9" ht="15.75" customHeight="1">
      <c r="A6" s="120"/>
      <c r="B6" s="243"/>
      <c r="C6" s="257"/>
      <c r="D6" s="243"/>
      <c r="E6" s="243"/>
      <c r="F6" s="242"/>
      <c r="G6" s="242"/>
      <c r="H6" s="245">
        <f t="shared" si="0"/>
        <v>0</v>
      </c>
      <c r="I6" s="399"/>
    </row>
    <row r="7" spans="1:9" ht="15.75" customHeight="1">
      <c r="A7" s="120"/>
      <c r="B7" s="243"/>
      <c r="C7" s="257"/>
      <c r="D7" s="243"/>
      <c r="E7" s="243"/>
      <c r="F7" s="242"/>
      <c r="G7" s="242"/>
      <c r="H7" s="245">
        <f t="shared" si="0"/>
        <v>0</v>
      </c>
      <c r="I7" s="399"/>
    </row>
    <row r="8" spans="1:9" ht="15.75" customHeight="1">
      <c r="A8" s="120"/>
      <c r="B8" s="243"/>
      <c r="C8" s="257"/>
      <c r="D8" s="243"/>
      <c r="E8" s="243"/>
      <c r="F8" s="242"/>
      <c r="G8" s="242"/>
      <c r="H8" s="245">
        <f t="shared" si="0"/>
        <v>0</v>
      </c>
      <c r="I8" s="399"/>
    </row>
    <row r="9" spans="1:9" ht="15.75" customHeight="1">
      <c r="A9" s="120"/>
      <c r="B9" s="243"/>
      <c r="C9" s="257"/>
      <c r="D9" s="243"/>
      <c r="E9" s="243"/>
      <c r="F9" s="242"/>
      <c r="G9" s="242"/>
      <c r="H9" s="245">
        <f t="shared" si="0"/>
        <v>0</v>
      </c>
      <c r="I9" s="399"/>
    </row>
    <row r="10" spans="1:9" ht="15.75" customHeight="1">
      <c r="A10" s="120"/>
      <c r="B10" s="243"/>
      <c r="C10" s="257"/>
      <c r="D10" s="243"/>
      <c r="E10" s="243"/>
      <c r="F10" s="242"/>
      <c r="G10" s="242"/>
      <c r="H10" s="245">
        <f t="shared" si="0"/>
        <v>0</v>
      </c>
      <c r="I10" s="399"/>
    </row>
    <row r="11" spans="1:9" ht="15.75" customHeight="1">
      <c r="A11" s="120"/>
      <c r="B11" s="243"/>
      <c r="C11" s="257"/>
      <c r="D11" s="243"/>
      <c r="E11" s="243"/>
      <c r="F11" s="242"/>
      <c r="G11" s="242"/>
      <c r="H11" s="245">
        <f t="shared" si="0"/>
        <v>0</v>
      </c>
      <c r="I11" s="399"/>
    </row>
    <row r="12" spans="1:9" ht="15.75" customHeight="1">
      <c r="A12" s="120"/>
      <c r="B12" s="243"/>
      <c r="C12" s="257"/>
      <c r="D12" s="243"/>
      <c r="E12" s="243"/>
      <c r="F12" s="242"/>
      <c r="G12" s="242"/>
      <c r="H12" s="245">
        <f t="shared" si="0"/>
        <v>0</v>
      </c>
      <c r="I12" s="399"/>
    </row>
    <row r="13" spans="1:9" ht="15.75" customHeight="1">
      <c r="A13" s="120"/>
      <c r="B13" s="243"/>
      <c r="C13" s="257"/>
      <c r="D13" s="243"/>
      <c r="E13" s="243"/>
      <c r="F13" s="242"/>
      <c r="G13" s="242"/>
      <c r="H13" s="245">
        <f t="shared" si="0"/>
        <v>0</v>
      </c>
      <c r="I13" s="399"/>
    </row>
    <row r="14" spans="1:9" ht="15.75" customHeight="1">
      <c r="A14" s="120"/>
      <c r="B14" s="243"/>
      <c r="C14" s="257"/>
      <c r="D14" s="243"/>
      <c r="E14" s="243"/>
      <c r="F14" s="242"/>
      <c r="G14" s="242"/>
      <c r="H14" s="245">
        <f t="shared" si="0"/>
        <v>0</v>
      </c>
      <c r="I14" s="399"/>
    </row>
    <row r="15" spans="1:9" ht="15.75" customHeight="1">
      <c r="A15" s="120"/>
      <c r="B15" s="243"/>
      <c r="C15" s="257"/>
      <c r="D15" s="243"/>
      <c r="E15" s="243"/>
      <c r="F15" s="242"/>
      <c r="G15" s="242"/>
      <c r="H15" s="245">
        <f t="shared" si="0"/>
        <v>0</v>
      </c>
      <c r="I15" s="399"/>
    </row>
    <row r="16" spans="1:9" ht="15.75" customHeight="1">
      <c r="A16" s="120"/>
      <c r="B16" s="243"/>
      <c r="C16" s="257"/>
      <c r="D16" s="243"/>
      <c r="E16" s="243"/>
      <c r="F16" s="242"/>
      <c r="G16" s="242"/>
      <c r="H16" s="245">
        <f t="shared" si="0"/>
        <v>0</v>
      </c>
      <c r="I16" s="399"/>
    </row>
    <row r="17" spans="1:9" ht="15.75" customHeight="1">
      <c r="A17" s="120"/>
      <c r="B17" s="243"/>
      <c r="C17" s="257"/>
      <c r="D17" s="243"/>
      <c r="E17" s="243"/>
      <c r="F17" s="242"/>
      <c r="G17" s="242"/>
      <c r="H17" s="245">
        <f t="shared" si="0"/>
        <v>0</v>
      </c>
      <c r="I17" s="399"/>
    </row>
    <row r="18" spans="1:9" ht="15.75" customHeight="1">
      <c r="A18" s="120"/>
      <c r="B18" s="243"/>
      <c r="C18" s="257"/>
      <c r="D18" s="243"/>
      <c r="E18" s="243"/>
      <c r="F18" s="242"/>
      <c r="G18" s="242"/>
      <c r="H18" s="245">
        <f t="shared" si="0"/>
        <v>0</v>
      </c>
      <c r="I18" s="399"/>
    </row>
    <row r="19" spans="1:9" ht="15.75" customHeight="1" thickBot="1">
      <c r="A19" s="120"/>
      <c r="B19" s="243"/>
      <c r="C19" s="257"/>
      <c r="D19" s="243"/>
      <c r="E19" s="243"/>
      <c r="F19" s="242"/>
      <c r="G19" s="242"/>
      <c r="H19" s="245">
        <f t="shared" si="0"/>
        <v>0</v>
      </c>
      <c r="I19" s="399"/>
    </row>
    <row r="20" spans="1:9" s="261" customFormat="1" ht="18" customHeight="1" thickBot="1">
      <c r="A20" s="258" t="s">
        <v>43</v>
      </c>
      <c r="B20" s="259">
        <f>SUM(B5:B19)</f>
        <v>31579</v>
      </c>
      <c r="C20" s="260"/>
      <c r="D20" s="259">
        <f>SUM(D5:D19)</f>
        <v>0</v>
      </c>
      <c r="E20" s="259">
        <f>SUM(E5:E19)</f>
        <v>0</v>
      </c>
      <c r="F20" s="259">
        <f>SUM(F5:F19)</f>
        <v>21236</v>
      </c>
      <c r="G20" s="259">
        <f>SUM(G5:G19)</f>
        <v>635</v>
      </c>
      <c r="H20" s="259">
        <f>SUM(H5:H19)</f>
        <v>635</v>
      </c>
      <c r="I20" s="399"/>
    </row>
  </sheetData>
  <sheetProtection/>
  <mergeCells count="3">
    <mergeCell ref="G2:H2"/>
    <mergeCell ref="A1:H1"/>
    <mergeCell ref="I1:I20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88" r:id="rId1"/>
  <headerFooter alignWithMargins="0">
    <oddHeader>&amp;R5.melléklet a 10/2016.(V.24.)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100" workbookViewId="0" topLeftCell="A1">
      <selection activeCell="F3" sqref="F3"/>
    </sheetView>
  </sheetViews>
  <sheetFormatPr defaultColWidth="9.00390625" defaultRowHeight="12.75"/>
  <cols>
    <col min="1" max="1" width="14.875" style="333" customWidth="1"/>
    <col min="2" max="2" width="65.375" style="210" customWidth="1"/>
    <col min="3" max="5" width="17.00390625" style="334" customWidth="1"/>
    <col min="6" max="6" width="9.375" style="210" customWidth="1"/>
    <col min="7" max="7" width="24.375" style="210" customWidth="1"/>
    <col min="8" max="16384" width="9.375" style="210" customWidth="1"/>
  </cols>
  <sheetData>
    <row r="1" spans="1:5" s="285" customFormat="1" ht="16.5" customHeight="1" thickBot="1">
      <c r="A1" s="280"/>
      <c r="B1" s="281"/>
      <c r="C1" s="282"/>
      <c r="D1" s="283"/>
      <c r="E1" s="284" t="s">
        <v>423</v>
      </c>
    </row>
    <row r="2" spans="1:5" s="288" customFormat="1" ht="15.75" customHeight="1">
      <c r="A2" s="286" t="s">
        <v>41</v>
      </c>
      <c r="B2" s="403" t="s">
        <v>118</v>
      </c>
      <c r="C2" s="404"/>
      <c r="D2" s="405"/>
      <c r="E2" s="287"/>
    </row>
    <row r="3" spans="1:5" s="288" customFormat="1" ht="24.75" thickBot="1">
      <c r="A3" s="289" t="s">
        <v>352</v>
      </c>
      <c r="B3" s="406" t="s">
        <v>351</v>
      </c>
      <c r="C3" s="407"/>
      <c r="D3" s="408"/>
      <c r="E3" s="290"/>
    </row>
    <row r="4" spans="1:5" s="293" customFormat="1" ht="15.75" customHeight="1" thickBot="1">
      <c r="A4" s="291"/>
      <c r="B4" s="291"/>
      <c r="C4" s="292"/>
      <c r="D4" s="292"/>
      <c r="E4" s="292"/>
    </row>
    <row r="5" spans="1:5" ht="24.75" thickBot="1">
      <c r="A5" s="294" t="s">
        <v>116</v>
      </c>
      <c r="B5" s="295" t="s">
        <v>35</v>
      </c>
      <c r="C5" s="296" t="s">
        <v>144</v>
      </c>
      <c r="D5" s="296" t="s">
        <v>145</v>
      </c>
      <c r="E5" s="297" t="s">
        <v>146</v>
      </c>
    </row>
    <row r="6" spans="1:5" s="302" customFormat="1" ht="12.75" customHeight="1" thickBot="1">
      <c r="A6" s="298" t="s">
        <v>262</v>
      </c>
      <c r="B6" s="299" t="s">
        <v>263</v>
      </c>
      <c r="C6" s="299" t="s">
        <v>264</v>
      </c>
      <c r="D6" s="300" t="s">
        <v>265</v>
      </c>
      <c r="E6" s="301" t="s">
        <v>266</v>
      </c>
    </row>
    <row r="7" spans="1:5" s="302" customFormat="1" ht="15.75" customHeight="1" thickBot="1">
      <c r="A7" s="400" t="s">
        <v>36</v>
      </c>
      <c r="B7" s="401"/>
      <c r="C7" s="401"/>
      <c r="D7" s="401"/>
      <c r="E7" s="402"/>
    </row>
    <row r="8" spans="1:5" s="302" customFormat="1" ht="12" customHeight="1" thickBot="1">
      <c r="A8" s="7" t="s">
        <v>4</v>
      </c>
      <c r="B8" s="12" t="s">
        <v>147</v>
      </c>
      <c r="C8" s="13">
        <f>SUM(C9:C13)</f>
        <v>63160</v>
      </c>
      <c r="D8" s="13">
        <f>SUM(D9:D13)</f>
        <v>53606</v>
      </c>
      <c r="E8" s="14">
        <f>SUM(E9:E13)</f>
        <v>53606</v>
      </c>
    </row>
    <row r="9" spans="1:5" s="303" customFormat="1" ht="12" customHeight="1">
      <c r="A9" s="16" t="s">
        <v>60</v>
      </c>
      <c r="B9" s="17" t="s">
        <v>148</v>
      </c>
      <c r="C9" s="18">
        <v>17622</v>
      </c>
      <c r="D9" s="18">
        <v>13817</v>
      </c>
      <c r="E9" s="19">
        <v>13817</v>
      </c>
    </row>
    <row r="10" spans="1:5" s="304" customFormat="1" ht="12" customHeight="1">
      <c r="A10" s="20" t="s">
        <v>61</v>
      </c>
      <c r="B10" s="21" t="s">
        <v>149</v>
      </c>
      <c r="C10" s="22">
        <v>14431</v>
      </c>
      <c r="D10" s="22">
        <v>14101</v>
      </c>
      <c r="E10" s="23">
        <v>14101</v>
      </c>
    </row>
    <row r="11" spans="1:5" s="304" customFormat="1" ht="12" customHeight="1">
      <c r="A11" s="20" t="s">
        <v>62</v>
      </c>
      <c r="B11" s="21" t="s">
        <v>150</v>
      </c>
      <c r="C11" s="22">
        <v>15035</v>
      </c>
      <c r="D11" s="22">
        <v>17192</v>
      </c>
      <c r="E11" s="23">
        <v>17192</v>
      </c>
    </row>
    <row r="12" spans="1:5" s="304" customFormat="1" ht="12" customHeight="1">
      <c r="A12" s="20" t="s">
        <v>63</v>
      </c>
      <c r="B12" s="21" t="s">
        <v>151</v>
      </c>
      <c r="C12" s="22">
        <v>1200</v>
      </c>
      <c r="D12" s="22">
        <v>1200</v>
      </c>
      <c r="E12" s="23">
        <v>1200</v>
      </c>
    </row>
    <row r="13" spans="1:5" s="304" customFormat="1" ht="12" customHeight="1" thickBot="1">
      <c r="A13" s="20" t="s">
        <v>80</v>
      </c>
      <c r="B13" s="21" t="s">
        <v>436</v>
      </c>
      <c r="C13" s="22">
        <v>14872</v>
      </c>
      <c r="D13" s="22">
        <v>7296</v>
      </c>
      <c r="E13" s="23">
        <v>7296</v>
      </c>
    </row>
    <row r="14" spans="1:5" s="303" customFormat="1" ht="12" customHeight="1" thickBot="1">
      <c r="A14" s="7" t="s">
        <v>5</v>
      </c>
      <c r="B14" s="28" t="s">
        <v>153</v>
      </c>
      <c r="C14" s="13">
        <f>SUM(C15:C19)</f>
        <v>21671</v>
      </c>
      <c r="D14" s="13">
        <f>SUM(D15:D19)</f>
        <v>75000</v>
      </c>
      <c r="E14" s="14">
        <f>SUM(E15:E19)</f>
        <v>74548</v>
      </c>
    </row>
    <row r="15" spans="1:5" s="303" customFormat="1" ht="12" customHeight="1">
      <c r="A15" s="305" t="s">
        <v>66</v>
      </c>
      <c r="B15" s="17" t="s">
        <v>154</v>
      </c>
      <c r="C15" s="18"/>
      <c r="D15" s="18"/>
      <c r="E15" s="19"/>
    </row>
    <row r="16" spans="1:5" s="303" customFormat="1" ht="12" customHeight="1">
      <c r="A16" s="306" t="s">
        <v>67</v>
      </c>
      <c r="B16" s="21" t="s">
        <v>155</v>
      </c>
      <c r="C16" s="22"/>
      <c r="D16" s="22"/>
      <c r="E16" s="23"/>
    </row>
    <row r="17" spans="1:5" s="303" customFormat="1" ht="12" customHeight="1">
      <c r="A17" s="306" t="s">
        <v>68</v>
      </c>
      <c r="B17" s="21" t="s">
        <v>156</v>
      </c>
      <c r="C17" s="22"/>
      <c r="D17" s="22">
        <v>0</v>
      </c>
      <c r="E17" s="23"/>
    </row>
    <row r="18" spans="1:5" s="303" customFormat="1" ht="12" customHeight="1">
      <c r="A18" s="306" t="s">
        <v>69</v>
      </c>
      <c r="B18" s="21" t="s">
        <v>157</v>
      </c>
      <c r="C18" s="22"/>
      <c r="D18" s="22"/>
      <c r="E18" s="23"/>
    </row>
    <row r="19" spans="1:5" s="303" customFormat="1" ht="12" customHeight="1">
      <c r="A19" s="306" t="s">
        <v>70</v>
      </c>
      <c r="B19" s="21" t="s">
        <v>158</v>
      </c>
      <c r="C19" s="22">
        <v>21671</v>
      </c>
      <c r="D19" s="22">
        <v>75000</v>
      </c>
      <c r="E19" s="23">
        <v>74548</v>
      </c>
    </row>
    <row r="20" spans="1:5" s="304" customFormat="1" ht="12" customHeight="1" thickBot="1">
      <c r="A20" s="307" t="s">
        <v>76</v>
      </c>
      <c r="B20" s="29" t="s">
        <v>159</v>
      </c>
      <c r="C20" s="26">
        <v>21671</v>
      </c>
      <c r="D20" s="26">
        <v>21671</v>
      </c>
      <c r="E20" s="27">
        <v>19709</v>
      </c>
    </row>
    <row r="21" spans="1:5" s="304" customFormat="1" ht="12" customHeight="1" thickBot="1">
      <c r="A21" s="7" t="s">
        <v>6</v>
      </c>
      <c r="B21" s="12" t="s">
        <v>160</v>
      </c>
      <c r="C21" s="13">
        <f>SUM(C22:C26)</f>
        <v>52096</v>
      </c>
      <c r="D21" s="13">
        <f>SUM(D22:D26)</f>
        <v>100457</v>
      </c>
      <c r="E21" s="14">
        <f>SUM(E22:E26)</f>
        <v>100432</v>
      </c>
    </row>
    <row r="22" spans="1:5" s="304" customFormat="1" ht="12" customHeight="1">
      <c r="A22" s="305" t="s">
        <v>49</v>
      </c>
      <c r="B22" s="17" t="s">
        <v>161</v>
      </c>
      <c r="C22" s="18"/>
      <c r="D22" s="18">
        <v>40357</v>
      </c>
      <c r="E22" s="19">
        <v>40357</v>
      </c>
    </row>
    <row r="23" spans="1:5" s="303" customFormat="1" ht="12" customHeight="1">
      <c r="A23" s="306" t="s">
        <v>50</v>
      </c>
      <c r="B23" s="21" t="s">
        <v>162</v>
      </c>
      <c r="C23" s="22"/>
      <c r="D23" s="22"/>
      <c r="E23" s="23"/>
    </row>
    <row r="24" spans="1:5" s="304" customFormat="1" ht="12" customHeight="1">
      <c r="A24" s="306" t="s">
        <v>51</v>
      </c>
      <c r="B24" s="21" t="s">
        <v>163</v>
      </c>
      <c r="C24" s="22"/>
      <c r="D24" s="22"/>
      <c r="E24" s="23"/>
    </row>
    <row r="25" spans="1:5" s="304" customFormat="1" ht="12" customHeight="1">
      <c r="A25" s="306" t="s">
        <v>52</v>
      </c>
      <c r="B25" s="21" t="s">
        <v>164</v>
      </c>
      <c r="C25" s="22"/>
      <c r="D25" s="22"/>
      <c r="E25" s="23"/>
    </row>
    <row r="26" spans="1:5" s="304" customFormat="1" ht="12" customHeight="1">
      <c r="A26" s="306" t="s">
        <v>89</v>
      </c>
      <c r="B26" s="21" t="s">
        <v>165</v>
      </c>
      <c r="C26" s="22">
        <v>52096</v>
      </c>
      <c r="D26" s="22">
        <v>60100</v>
      </c>
      <c r="E26" s="23">
        <v>60075</v>
      </c>
    </row>
    <row r="27" spans="1:5" s="304" customFormat="1" ht="12" customHeight="1" thickBot="1">
      <c r="A27" s="307" t="s">
        <v>90</v>
      </c>
      <c r="B27" s="25" t="s">
        <v>166</v>
      </c>
      <c r="C27" s="26">
        <v>52096</v>
      </c>
      <c r="D27" s="26">
        <v>52096</v>
      </c>
      <c r="E27" s="27">
        <v>52086</v>
      </c>
    </row>
    <row r="28" spans="1:5" s="304" customFormat="1" ht="12" customHeight="1" thickBot="1">
      <c r="A28" s="7" t="s">
        <v>91</v>
      </c>
      <c r="B28" s="12" t="s">
        <v>167</v>
      </c>
      <c r="C28" s="30">
        <f>+C29+C32+C33+C34</f>
        <v>7590</v>
      </c>
      <c r="D28" s="30">
        <f>+D29+D32+D33+D34</f>
        <v>14001</v>
      </c>
      <c r="E28" s="31">
        <f>+E29+E32+E33+E34</f>
        <v>7261</v>
      </c>
    </row>
    <row r="29" spans="1:5" s="304" customFormat="1" ht="12" customHeight="1">
      <c r="A29" s="305" t="s">
        <v>168</v>
      </c>
      <c r="B29" s="17" t="s">
        <v>169</v>
      </c>
      <c r="C29" s="32">
        <f>C30+C31</f>
        <v>6000</v>
      </c>
      <c r="D29" s="32">
        <f>+D30+D31</f>
        <v>11100</v>
      </c>
      <c r="E29" s="33">
        <f>+E30+E31</f>
        <v>5911</v>
      </c>
    </row>
    <row r="30" spans="1:5" s="304" customFormat="1" ht="12" customHeight="1">
      <c r="A30" s="306" t="s">
        <v>170</v>
      </c>
      <c r="B30" s="21" t="s">
        <v>171</v>
      </c>
      <c r="C30" s="22">
        <v>2000</v>
      </c>
      <c r="D30" s="22">
        <v>2600</v>
      </c>
      <c r="E30" s="23">
        <v>1818</v>
      </c>
    </row>
    <row r="31" spans="1:5" s="304" customFormat="1" ht="12" customHeight="1">
      <c r="A31" s="306" t="s">
        <v>172</v>
      </c>
      <c r="B31" s="21" t="s">
        <v>173</v>
      </c>
      <c r="C31" s="22">
        <v>4000</v>
      </c>
      <c r="D31" s="22">
        <v>8500</v>
      </c>
      <c r="E31" s="23">
        <v>4093</v>
      </c>
    </row>
    <row r="32" spans="1:5" s="304" customFormat="1" ht="12" customHeight="1">
      <c r="A32" s="306" t="s">
        <v>174</v>
      </c>
      <c r="B32" s="21" t="s">
        <v>175</v>
      </c>
      <c r="C32" s="22">
        <v>940</v>
      </c>
      <c r="D32" s="22">
        <v>1500</v>
      </c>
      <c r="E32" s="23">
        <v>1020</v>
      </c>
    </row>
    <row r="33" spans="1:5" s="304" customFormat="1" ht="12" customHeight="1">
      <c r="A33" s="306" t="s">
        <v>176</v>
      </c>
      <c r="B33" s="21" t="s">
        <v>177</v>
      </c>
      <c r="C33" s="22">
        <v>500</v>
      </c>
      <c r="D33" s="22">
        <v>941</v>
      </c>
      <c r="E33" s="23">
        <v>260</v>
      </c>
    </row>
    <row r="34" spans="1:5" s="304" customFormat="1" ht="12" customHeight="1" thickBot="1">
      <c r="A34" s="307" t="s">
        <v>178</v>
      </c>
      <c r="B34" s="25" t="s">
        <v>179</v>
      </c>
      <c r="C34" s="26">
        <v>150</v>
      </c>
      <c r="D34" s="26">
        <v>460</v>
      </c>
      <c r="E34" s="27">
        <v>70</v>
      </c>
    </row>
    <row r="35" spans="1:5" s="304" customFormat="1" ht="12" customHeight="1" thickBot="1">
      <c r="A35" s="7" t="s">
        <v>8</v>
      </c>
      <c r="B35" s="12" t="s">
        <v>180</v>
      </c>
      <c r="C35" s="13">
        <f>SUM(C36:C45)</f>
        <v>6827</v>
      </c>
      <c r="D35" s="13">
        <f>SUM(D36:D45)</f>
        <v>31860</v>
      </c>
      <c r="E35" s="14">
        <f>E36+E37+E38+E39+E40+E41+E42+E43+E44+E45</f>
        <v>28774</v>
      </c>
    </row>
    <row r="36" spans="1:5" s="304" customFormat="1" ht="12" customHeight="1">
      <c r="A36" s="305" t="s">
        <v>53</v>
      </c>
      <c r="B36" s="17" t="s">
        <v>181</v>
      </c>
      <c r="C36" s="18"/>
      <c r="D36" s="18">
        <v>1700</v>
      </c>
      <c r="E36" s="19">
        <v>1606</v>
      </c>
    </row>
    <row r="37" spans="1:5" s="304" customFormat="1" ht="12" customHeight="1">
      <c r="A37" s="306" t="s">
        <v>54</v>
      </c>
      <c r="B37" s="21" t="s">
        <v>182</v>
      </c>
      <c r="C37" s="22">
        <v>541</v>
      </c>
      <c r="D37" s="22">
        <v>23000</v>
      </c>
      <c r="E37" s="23">
        <v>22563</v>
      </c>
    </row>
    <row r="38" spans="1:5" s="304" customFormat="1" ht="12" customHeight="1">
      <c r="A38" s="306" t="s">
        <v>55</v>
      </c>
      <c r="B38" s="21" t="s">
        <v>183</v>
      </c>
      <c r="C38" s="22">
        <v>2000</v>
      </c>
      <c r="D38" s="22">
        <v>2500</v>
      </c>
      <c r="E38" s="23">
        <v>1995</v>
      </c>
    </row>
    <row r="39" spans="1:5" s="304" customFormat="1" ht="12" customHeight="1">
      <c r="A39" s="306" t="s">
        <v>93</v>
      </c>
      <c r="B39" s="21" t="s">
        <v>184</v>
      </c>
      <c r="C39" s="22">
        <v>43</v>
      </c>
      <c r="D39" s="22">
        <v>0</v>
      </c>
      <c r="E39" s="23">
        <v>0</v>
      </c>
    </row>
    <row r="40" spans="1:5" s="304" customFormat="1" ht="12" customHeight="1">
      <c r="A40" s="306" t="s">
        <v>94</v>
      </c>
      <c r="B40" s="21" t="s">
        <v>185</v>
      </c>
      <c r="C40" s="22">
        <v>2520</v>
      </c>
      <c r="D40" s="22">
        <v>2400</v>
      </c>
      <c r="E40" s="23">
        <v>1267</v>
      </c>
    </row>
    <row r="41" spans="1:5" s="304" customFormat="1" ht="12" customHeight="1">
      <c r="A41" s="306" t="s">
        <v>95</v>
      </c>
      <c r="B41" s="21" t="s">
        <v>186</v>
      </c>
      <c r="C41" s="22">
        <v>1213</v>
      </c>
      <c r="D41" s="22">
        <v>2000</v>
      </c>
      <c r="E41" s="23">
        <v>1260</v>
      </c>
    </row>
    <row r="42" spans="1:5" s="304" customFormat="1" ht="12" customHeight="1">
      <c r="A42" s="306" t="s">
        <v>96</v>
      </c>
      <c r="B42" s="21" t="s">
        <v>187</v>
      </c>
      <c r="C42" s="22">
        <v>0</v>
      </c>
      <c r="D42" s="22">
        <v>0</v>
      </c>
      <c r="E42" s="23">
        <v>0</v>
      </c>
    </row>
    <row r="43" spans="1:5" s="304" customFormat="1" ht="12" customHeight="1">
      <c r="A43" s="306" t="s">
        <v>97</v>
      </c>
      <c r="B43" s="21" t="s">
        <v>188</v>
      </c>
      <c r="C43" s="22">
        <v>60</v>
      </c>
      <c r="D43" s="22">
        <v>60</v>
      </c>
      <c r="E43" s="23">
        <v>29</v>
      </c>
    </row>
    <row r="44" spans="1:5" s="304" customFormat="1" ht="12" customHeight="1">
      <c r="A44" s="306" t="s">
        <v>189</v>
      </c>
      <c r="B44" s="21" t="s">
        <v>190</v>
      </c>
      <c r="C44" s="22"/>
      <c r="D44" s="22">
        <v>0</v>
      </c>
      <c r="E44" s="23"/>
    </row>
    <row r="45" spans="1:5" s="303" customFormat="1" ht="12" customHeight="1" thickBot="1">
      <c r="A45" s="307" t="s">
        <v>191</v>
      </c>
      <c r="B45" s="25" t="s">
        <v>192</v>
      </c>
      <c r="C45" s="26">
        <v>450</v>
      </c>
      <c r="D45" s="26">
        <v>200</v>
      </c>
      <c r="E45" s="27">
        <v>54</v>
      </c>
    </row>
    <row r="46" spans="1:5" s="304" customFormat="1" ht="12" customHeight="1" thickBot="1">
      <c r="A46" s="7" t="s">
        <v>9</v>
      </c>
      <c r="B46" s="12" t="s">
        <v>193</v>
      </c>
      <c r="C46" s="13">
        <f>SUM(C47:C51)</f>
        <v>0</v>
      </c>
      <c r="D46" s="13">
        <f>SUM(D47:D51)</f>
        <v>1900</v>
      </c>
      <c r="E46" s="14">
        <f>SUM(E47:E51)</f>
        <v>1900</v>
      </c>
    </row>
    <row r="47" spans="1:5" s="304" customFormat="1" ht="12" customHeight="1">
      <c r="A47" s="305" t="s">
        <v>56</v>
      </c>
      <c r="B47" s="17" t="s">
        <v>194</v>
      </c>
      <c r="C47" s="38"/>
      <c r="D47" s="38"/>
      <c r="E47" s="39"/>
    </row>
    <row r="48" spans="1:5" s="304" customFormat="1" ht="12" customHeight="1">
      <c r="A48" s="306" t="s">
        <v>57</v>
      </c>
      <c r="B48" s="21" t="s">
        <v>195</v>
      </c>
      <c r="C48" s="34"/>
      <c r="D48" s="34">
        <v>1900</v>
      </c>
      <c r="E48" s="35">
        <v>1900</v>
      </c>
    </row>
    <row r="49" spans="1:5" s="304" customFormat="1" ht="12" customHeight="1">
      <c r="A49" s="306" t="s">
        <v>196</v>
      </c>
      <c r="B49" s="21" t="s">
        <v>197</v>
      </c>
      <c r="C49" s="34"/>
      <c r="D49" s="34"/>
      <c r="E49" s="35"/>
    </row>
    <row r="50" spans="1:5" s="304" customFormat="1" ht="12" customHeight="1">
      <c r="A50" s="306" t="s">
        <v>198</v>
      </c>
      <c r="B50" s="21" t="s">
        <v>199</v>
      </c>
      <c r="C50" s="34"/>
      <c r="D50" s="34"/>
      <c r="E50" s="35"/>
    </row>
    <row r="51" spans="1:5" s="304" customFormat="1" ht="12" customHeight="1" thickBot="1">
      <c r="A51" s="307" t="s">
        <v>200</v>
      </c>
      <c r="B51" s="25" t="s">
        <v>201</v>
      </c>
      <c r="C51" s="36"/>
      <c r="D51" s="36"/>
      <c r="E51" s="37"/>
    </row>
    <row r="52" spans="1:5" s="304" customFormat="1" ht="12" customHeight="1" thickBot="1">
      <c r="A52" s="7" t="s">
        <v>98</v>
      </c>
      <c r="B52" s="12" t="s">
        <v>202</v>
      </c>
      <c r="C52" s="13">
        <f>SUM(C53:C55)</f>
        <v>13940</v>
      </c>
      <c r="D52" s="13">
        <f>SUM(D53:D55)</f>
        <v>11110</v>
      </c>
      <c r="E52" s="14">
        <f>SUM(E53:E55)</f>
        <v>10465</v>
      </c>
    </row>
    <row r="53" spans="1:5" s="303" customFormat="1" ht="12" customHeight="1">
      <c r="A53" s="305" t="s">
        <v>58</v>
      </c>
      <c r="B53" s="17" t="s">
        <v>203</v>
      </c>
      <c r="C53" s="18"/>
      <c r="D53" s="18"/>
      <c r="E53" s="19"/>
    </row>
    <row r="54" spans="1:5" s="303" customFormat="1" ht="12" customHeight="1">
      <c r="A54" s="306" t="s">
        <v>59</v>
      </c>
      <c r="B54" s="21" t="s">
        <v>204</v>
      </c>
      <c r="C54" s="22"/>
      <c r="D54" s="22">
        <v>110</v>
      </c>
      <c r="E54" s="23">
        <v>75</v>
      </c>
    </row>
    <row r="55" spans="1:5" s="303" customFormat="1" ht="12" customHeight="1">
      <c r="A55" s="306" t="s">
        <v>205</v>
      </c>
      <c r="B55" s="21" t="s">
        <v>206</v>
      </c>
      <c r="C55" s="22">
        <v>13940</v>
      </c>
      <c r="D55" s="22">
        <v>11000</v>
      </c>
      <c r="E55" s="23">
        <v>10390</v>
      </c>
    </row>
    <row r="56" spans="1:5" s="303" customFormat="1" ht="12" customHeight="1" thickBot="1">
      <c r="A56" s="307" t="s">
        <v>207</v>
      </c>
      <c r="B56" s="25" t="s">
        <v>208</v>
      </c>
      <c r="C56" s="26"/>
      <c r="D56" s="26"/>
      <c r="E56" s="27"/>
    </row>
    <row r="57" spans="1:5" s="304" customFormat="1" ht="12" customHeight="1" thickBot="1">
      <c r="A57" s="7" t="s">
        <v>11</v>
      </c>
      <c r="B57" s="28" t="s">
        <v>209</v>
      </c>
      <c r="C57" s="13">
        <f>SUM(C58:C60)</f>
        <v>0</v>
      </c>
      <c r="D57" s="13">
        <f>SUM(D58:D60)</f>
        <v>0</v>
      </c>
      <c r="E57" s="14">
        <f>SUM(E58:E60)</f>
        <v>0</v>
      </c>
    </row>
    <row r="58" spans="1:5" s="304" customFormat="1" ht="12" customHeight="1">
      <c r="A58" s="305" t="s">
        <v>99</v>
      </c>
      <c r="B58" s="17" t="s">
        <v>210</v>
      </c>
      <c r="C58" s="34"/>
      <c r="D58" s="34"/>
      <c r="E58" s="35"/>
    </row>
    <row r="59" spans="1:5" s="304" customFormat="1" ht="12" customHeight="1">
      <c r="A59" s="306" t="s">
        <v>100</v>
      </c>
      <c r="B59" s="21" t="s">
        <v>355</v>
      </c>
      <c r="C59" s="34"/>
      <c r="D59" s="34"/>
      <c r="E59" s="35"/>
    </row>
    <row r="60" spans="1:5" s="304" customFormat="1" ht="12" customHeight="1">
      <c r="A60" s="306" t="s">
        <v>123</v>
      </c>
      <c r="B60" s="21" t="s">
        <v>212</v>
      </c>
      <c r="C60" s="34">
        <v>0</v>
      </c>
      <c r="D60" s="34">
        <v>0</v>
      </c>
      <c r="E60" s="35">
        <v>0</v>
      </c>
    </row>
    <row r="61" spans="1:5" s="304" customFormat="1" ht="12" customHeight="1" thickBot="1">
      <c r="A61" s="307" t="s">
        <v>213</v>
      </c>
      <c r="B61" s="25" t="s">
        <v>214</v>
      </c>
      <c r="C61" s="34"/>
      <c r="D61" s="34"/>
      <c r="E61" s="35"/>
    </row>
    <row r="62" spans="1:5" s="304" customFormat="1" ht="12" customHeight="1" thickBot="1">
      <c r="A62" s="7" t="s">
        <v>12</v>
      </c>
      <c r="B62" s="12" t="s">
        <v>215</v>
      </c>
      <c r="C62" s="30">
        <f>+C8+C14+C21+C28+C35+C46+C52+C57</f>
        <v>165284</v>
      </c>
      <c r="D62" s="30">
        <f>+D8+D14+D21+D28+D35+D46+D52+D57</f>
        <v>287934</v>
      </c>
      <c r="E62" s="31">
        <f>+E8+E14+E21+E28+E35+E46+E52+E57</f>
        <v>276986</v>
      </c>
    </row>
    <row r="63" spans="1:5" s="304" customFormat="1" ht="12" customHeight="1" thickBot="1">
      <c r="A63" s="308" t="s">
        <v>353</v>
      </c>
      <c r="B63" s="28" t="s">
        <v>217</v>
      </c>
      <c r="C63" s="13">
        <f>SUM(C64:C66)</f>
        <v>0</v>
      </c>
      <c r="D63" s="13">
        <f>SUM(D64:D66)</f>
        <v>165</v>
      </c>
      <c r="E63" s="14">
        <f>SUM(E64:E66)</f>
        <v>165</v>
      </c>
    </row>
    <row r="64" spans="1:5" s="304" customFormat="1" ht="12" customHeight="1">
      <c r="A64" s="305" t="s">
        <v>218</v>
      </c>
      <c r="B64" s="17" t="s">
        <v>219</v>
      </c>
      <c r="C64" s="34"/>
      <c r="D64" s="34"/>
      <c r="E64" s="35"/>
    </row>
    <row r="65" spans="1:5" s="304" customFormat="1" ht="12" customHeight="1">
      <c r="A65" s="306" t="s">
        <v>220</v>
      </c>
      <c r="B65" s="21" t="s">
        <v>221</v>
      </c>
      <c r="C65" s="34"/>
      <c r="D65" s="34">
        <v>165</v>
      </c>
      <c r="E65" s="35">
        <v>165</v>
      </c>
    </row>
    <row r="66" spans="1:5" s="304" customFormat="1" ht="12" customHeight="1" thickBot="1">
      <c r="A66" s="307" t="s">
        <v>222</v>
      </c>
      <c r="B66" s="309" t="s">
        <v>223</v>
      </c>
      <c r="C66" s="34"/>
      <c r="D66" s="34"/>
      <c r="E66" s="35"/>
    </row>
    <row r="67" spans="1:5" s="304" customFormat="1" ht="12" customHeight="1" thickBot="1">
      <c r="A67" s="308" t="s">
        <v>224</v>
      </c>
      <c r="B67" s="28" t="s">
        <v>225</v>
      </c>
      <c r="C67" s="13">
        <f>SUM(C68:C71)</f>
        <v>0</v>
      </c>
      <c r="D67" s="13">
        <f>SUM(D68:D71)</f>
        <v>0</v>
      </c>
      <c r="E67" s="14">
        <f>SUM(E68:E71)</f>
        <v>0</v>
      </c>
    </row>
    <row r="68" spans="1:5" s="304" customFormat="1" ht="12" customHeight="1">
      <c r="A68" s="305" t="s">
        <v>81</v>
      </c>
      <c r="B68" s="17" t="s">
        <v>226</v>
      </c>
      <c r="C68" s="34"/>
      <c r="D68" s="34"/>
      <c r="E68" s="35"/>
    </row>
    <row r="69" spans="1:5" s="304" customFormat="1" ht="12" customHeight="1">
      <c r="A69" s="306" t="s">
        <v>82</v>
      </c>
      <c r="B69" s="21" t="s">
        <v>227</v>
      </c>
      <c r="C69" s="34"/>
      <c r="D69" s="34"/>
      <c r="E69" s="35"/>
    </row>
    <row r="70" spans="1:5" s="304" customFormat="1" ht="12" customHeight="1">
      <c r="A70" s="306" t="s">
        <v>228</v>
      </c>
      <c r="B70" s="21" t="s">
        <v>229</v>
      </c>
      <c r="C70" s="34"/>
      <c r="D70" s="34"/>
      <c r="E70" s="35"/>
    </row>
    <row r="71" spans="1:5" s="304" customFormat="1" ht="12" customHeight="1" thickBot="1">
      <c r="A71" s="307" t="s">
        <v>230</v>
      </c>
      <c r="B71" s="25" t="s">
        <v>231</v>
      </c>
      <c r="C71" s="34"/>
      <c r="D71" s="34"/>
      <c r="E71" s="35"/>
    </row>
    <row r="72" spans="1:5" s="304" customFormat="1" ht="12" customHeight="1" thickBot="1">
      <c r="A72" s="308" t="s">
        <v>232</v>
      </c>
      <c r="B72" s="28" t="s">
        <v>233</v>
      </c>
      <c r="C72" s="13">
        <f>SUM(C73:C74)</f>
        <v>1573</v>
      </c>
      <c r="D72" s="13">
        <f>SUM(D73:D74)</f>
        <v>17916</v>
      </c>
      <c r="E72" s="14">
        <f>SUM(E73:E74)</f>
        <v>17916</v>
      </c>
    </row>
    <row r="73" spans="1:5" s="304" customFormat="1" ht="12" customHeight="1">
      <c r="A73" s="305" t="s">
        <v>234</v>
      </c>
      <c r="B73" s="17" t="s">
        <v>235</v>
      </c>
      <c r="C73" s="34">
        <v>1573</v>
      </c>
      <c r="D73" s="34">
        <v>17916</v>
      </c>
      <c r="E73" s="35">
        <v>17916</v>
      </c>
    </row>
    <row r="74" spans="1:5" s="304" customFormat="1" ht="12" customHeight="1" thickBot="1">
      <c r="A74" s="307" t="s">
        <v>236</v>
      </c>
      <c r="B74" s="25" t="s">
        <v>237</v>
      </c>
      <c r="C74" s="34"/>
      <c r="D74" s="34"/>
      <c r="E74" s="35"/>
    </row>
    <row r="75" spans="1:5" s="304" customFormat="1" ht="12" customHeight="1" thickBot="1">
      <c r="A75" s="308" t="s">
        <v>238</v>
      </c>
      <c r="B75" s="28" t="s">
        <v>239</v>
      </c>
      <c r="C75" s="13">
        <f>SUM(C76:C78)</f>
        <v>0</v>
      </c>
      <c r="D75" s="13">
        <f>SUM(D76:D78)</f>
        <v>1610</v>
      </c>
      <c r="E75" s="14">
        <f>SUM(E76:E78)</f>
        <v>1610</v>
      </c>
    </row>
    <row r="76" spans="1:5" s="304" customFormat="1" ht="12" customHeight="1">
      <c r="A76" s="305" t="s">
        <v>240</v>
      </c>
      <c r="B76" s="17" t="s">
        <v>241</v>
      </c>
      <c r="C76" s="34"/>
      <c r="D76" s="34">
        <v>1610</v>
      </c>
      <c r="E76" s="35">
        <v>1610</v>
      </c>
    </row>
    <row r="77" spans="1:5" s="304" customFormat="1" ht="12" customHeight="1">
      <c r="A77" s="306" t="s">
        <v>242</v>
      </c>
      <c r="B77" s="21" t="s">
        <v>243</v>
      </c>
      <c r="C77" s="34"/>
      <c r="D77" s="34"/>
      <c r="E77" s="35"/>
    </row>
    <row r="78" spans="1:5" s="304" customFormat="1" ht="12" customHeight="1" thickBot="1">
      <c r="A78" s="307" t="s">
        <v>244</v>
      </c>
      <c r="B78" s="25" t="s">
        <v>245</v>
      </c>
      <c r="C78" s="34"/>
      <c r="D78" s="34"/>
      <c r="E78" s="35"/>
    </row>
    <row r="79" spans="1:5" s="304" customFormat="1" ht="12" customHeight="1" thickBot="1">
      <c r="A79" s="308" t="s">
        <v>246</v>
      </c>
      <c r="B79" s="28" t="s">
        <v>247</v>
      </c>
      <c r="C79" s="13">
        <f>SUM(C80:C83)</f>
        <v>0</v>
      </c>
      <c r="D79" s="13">
        <f>SUM(D80:D83)</f>
        <v>0</v>
      </c>
      <c r="E79" s="14">
        <f>SUM(E80:E83)</f>
        <v>0</v>
      </c>
    </row>
    <row r="80" spans="1:5" s="304" customFormat="1" ht="12" customHeight="1">
      <c r="A80" s="310" t="s">
        <v>248</v>
      </c>
      <c r="B80" s="17" t="s">
        <v>249</v>
      </c>
      <c r="C80" s="34"/>
      <c r="D80" s="34"/>
      <c r="E80" s="35"/>
    </row>
    <row r="81" spans="1:5" s="304" customFormat="1" ht="12" customHeight="1">
      <c r="A81" s="311" t="s">
        <v>250</v>
      </c>
      <c r="B81" s="21" t="s">
        <v>251</v>
      </c>
      <c r="C81" s="34"/>
      <c r="D81" s="34"/>
      <c r="E81" s="35"/>
    </row>
    <row r="82" spans="1:5" s="304" customFormat="1" ht="12" customHeight="1">
      <c r="A82" s="311" t="s">
        <v>252</v>
      </c>
      <c r="B82" s="21" t="s">
        <v>253</v>
      </c>
      <c r="C82" s="34"/>
      <c r="D82" s="34"/>
      <c r="E82" s="35"/>
    </row>
    <row r="83" spans="1:5" s="304" customFormat="1" ht="12" customHeight="1" thickBot="1">
      <c r="A83" s="312" t="s">
        <v>254</v>
      </c>
      <c r="B83" s="25" t="s">
        <v>255</v>
      </c>
      <c r="C83" s="34"/>
      <c r="D83" s="34"/>
      <c r="E83" s="35"/>
    </row>
    <row r="84" spans="1:5" s="304" customFormat="1" ht="12" customHeight="1" thickBot="1">
      <c r="A84" s="308" t="s">
        <v>256</v>
      </c>
      <c r="B84" s="28" t="s">
        <v>257</v>
      </c>
      <c r="C84" s="42"/>
      <c r="D84" s="42"/>
      <c r="E84" s="43"/>
    </row>
    <row r="85" spans="1:5" s="304" customFormat="1" ht="12" customHeight="1" thickBot="1">
      <c r="A85" s="308" t="s">
        <v>258</v>
      </c>
      <c r="B85" s="313" t="s">
        <v>259</v>
      </c>
      <c r="C85" s="30">
        <f>+C63+C67+C72+C75+C79+C84</f>
        <v>1573</v>
      </c>
      <c r="D85" s="30">
        <f>+D63+D67+D72+D75+D79+D84</f>
        <v>19691</v>
      </c>
      <c r="E85" s="31">
        <f>+E63+E67+E72+E75+E79+E84</f>
        <v>19691</v>
      </c>
    </row>
    <row r="86" spans="1:5" s="304" customFormat="1" ht="12" customHeight="1" thickBot="1">
      <c r="A86" s="314" t="s">
        <v>260</v>
      </c>
      <c r="B86" s="315" t="s">
        <v>354</v>
      </c>
      <c r="C86" s="30">
        <f>+C62+C85</f>
        <v>166857</v>
      </c>
      <c r="D86" s="30">
        <f>+D62+D85</f>
        <v>307625</v>
      </c>
      <c r="E86" s="31">
        <f>+E62+E85</f>
        <v>296677</v>
      </c>
    </row>
    <row r="87" spans="1:5" s="304" customFormat="1" ht="15" customHeight="1">
      <c r="A87" s="316"/>
      <c r="B87" s="317"/>
      <c r="C87" s="318"/>
      <c r="D87" s="318"/>
      <c r="E87" s="318"/>
    </row>
    <row r="88" spans="1:5" ht="13.5" thickBot="1">
      <c r="A88" s="319"/>
      <c r="B88" s="320"/>
      <c r="C88" s="321"/>
      <c r="D88" s="321"/>
      <c r="E88" s="321"/>
    </row>
    <row r="89" spans="1:5" s="302" customFormat="1" ht="16.5" customHeight="1" thickBot="1">
      <c r="A89" s="400" t="s">
        <v>37</v>
      </c>
      <c r="B89" s="401"/>
      <c r="C89" s="401"/>
      <c r="D89" s="401"/>
      <c r="E89" s="402"/>
    </row>
    <row r="90" spans="1:5" s="323" customFormat="1" ht="12" customHeight="1" thickBot="1">
      <c r="A90" s="322" t="s">
        <v>4</v>
      </c>
      <c r="B90" s="55" t="s">
        <v>505</v>
      </c>
      <c r="C90" s="275">
        <f>SUM(C91:C95)</f>
        <v>86076</v>
      </c>
      <c r="D90" s="275">
        <f>SUM(D91:D95)</f>
        <v>158722</v>
      </c>
      <c r="E90" s="275">
        <f>SUM(E91:E95)</f>
        <v>127730</v>
      </c>
    </row>
    <row r="91" spans="1:5" ht="12" customHeight="1" thickBot="1">
      <c r="A91" s="324" t="s">
        <v>60</v>
      </c>
      <c r="B91" s="59" t="s">
        <v>33</v>
      </c>
      <c r="C91" s="276">
        <v>26347</v>
      </c>
      <c r="D91" s="276">
        <v>58115</v>
      </c>
      <c r="E91" s="276">
        <v>48913</v>
      </c>
    </row>
    <row r="92" spans="1:5" ht="12" customHeight="1" thickBot="1">
      <c r="A92" s="306" t="s">
        <v>61</v>
      </c>
      <c r="B92" s="62" t="s">
        <v>101</v>
      </c>
      <c r="C92" s="276">
        <v>5619</v>
      </c>
      <c r="D92" s="277">
        <v>9256</v>
      </c>
      <c r="E92" s="277">
        <v>8321</v>
      </c>
    </row>
    <row r="93" spans="1:5" ht="12" customHeight="1" thickBot="1">
      <c r="A93" s="306" t="s">
        <v>62</v>
      </c>
      <c r="B93" s="62" t="s">
        <v>79</v>
      </c>
      <c r="C93" s="276">
        <v>31817</v>
      </c>
      <c r="D93" s="278">
        <v>50471</v>
      </c>
      <c r="E93" s="278">
        <v>44341</v>
      </c>
    </row>
    <row r="94" spans="1:5" ht="12" customHeight="1">
      <c r="A94" s="306" t="s">
        <v>63</v>
      </c>
      <c r="B94" s="63" t="s">
        <v>102</v>
      </c>
      <c r="C94" s="276">
        <v>4354</v>
      </c>
      <c r="D94" s="278">
        <v>4354</v>
      </c>
      <c r="E94" s="278">
        <v>2974</v>
      </c>
    </row>
    <row r="95" spans="1:5" ht="12" customHeight="1">
      <c r="A95" s="306" t="s">
        <v>71</v>
      </c>
      <c r="B95" s="64" t="s">
        <v>103</v>
      </c>
      <c r="C95" s="278">
        <v>17939</v>
      </c>
      <c r="D95" s="278">
        <v>36526</v>
      </c>
      <c r="E95" s="278">
        <v>23181</v>
      </c>
    </row>
    <row r="96" spans="1:5" ht="12" customHeight="1">
      <c r="A96" s="306" t="s">
        <v>64</v>
      </c>
      <c r="B96" s="62" t="s">
        <v>268</v>
      </c>
      <c r="C96" s="278">
        <v>10</v>
      </c>
      <c r="D96" s="278">
        <v>3469</v>
      </c>
      <c r="E96" s="278">
        <v>3299</v>
      </c>
    </row>
    <row r="97" spans="1:5" ht="12" customHeight="1">
      <c r="A97" s="306" t="s">
        <v>65</v>
      </c>
      <c r="B97" s="65" t="s">
        <v>269</v>
      </c>
      <c r="C97" s="278"/>
      <c r="D97" s="278"/>
      <c r="E97" s="278"/>
    </row>
    <row r="98" spans="1:5" ht="12" customHeight="1">
      <c r="A98" s="306" t="s">
        <v>72</v>
      </c>
      <c r="B98" s="66" t="s">
        <v>270</v>
      </c>
      <c r="C98" s="278"/>
      <c r="D98" s="278"/>
      <c r="E98" s="278"/>
    </row>
    <row r="99" spans="1:5" ht="12" customHeight="1">
      <c r="A99" s="306" t="s">
        <v>73</v>
      </c>
      <c r="B99" s="66" t="s">
        <v>271</v>
      </c>
      <c r="C99" s="278"/>
      <c r="D99" s="278"/>
      <c r="E99" s="278"/>
    </row>
    <row r="100" spans="1:5" ht="12" customHeight="1">
      <c r="A100" s="306" t="s">
        <v>74</v>
      </c>
      <c r="B100" s="65" t="s">
        <v>272</v>
      </c>
      <c r="C100" s="278">
        <v>17809</v>
      </c>
      <c r="D100" s="278">
        <v>25650</v>
      </c>
      <c r="E100" s="278">
        <v>12638</v>
      </c>
    </row>
    <row r="101" spans="1:5" ht="12" customHeight="1">
      <c r="A101" s="306" t="s">
        <v>75</v>
      </c>
      <c r="B101" s="65" t="s">
        <v>273</v>
      </c>
      <c r="C101" s="278"/>
      <c r="D101" s="278"/>
      <c r="E101" s="278"/>
    </row>
    <row r="102" spans="1:5" ht="12" customHeight="1">
      <c r="A102" s="306" t="s">
        <v>77</v>
      </c>
      <c r="B102" s="66" t="s">
        <v>274</v>
      </c>
      <c r="C102" s="278"/>
      <c r="D102" s="278">
        <v>461</v>
      </c>
      <c r="E102" s="278">
        <v>381</v>
      </c>
    </row>
    <row r="103" spans="1:5" ht="12" customHeight="1">
      <c r="A103" s="325" t="s">
        <v>104</v>
      </c>
      <c r="B103" s="68" t="s">
        <v>275</v>
      </c>
      <c r="C103" s="278"/>
      <c r="D103" s="278"/>
      <c r="E103" s="278"/>
    </row>
    <row r="104" spans="1:5" ht="12" customHeight="1">
      <c r="A104" s="306" t="s">
        <v>276</v>
      </c>
      <c r="B104" s="68" t="s">
        <v>277</v>
      </c>
      <c r="C104" s="278"/>
      <c r="D104" s="278"/>
      <c r="E104" s="278"/>
    </row>
    <row r="105" spans="1:5" s="323" customFormat="1" ht="12" customHeight="1" thickBot="1">
      <c r="A105" s="326" t="s">
        <v>278</v>
      </c>
      <c r="B105" s="70" t="s">
        <v>279</v>
      </c>
      <c r="C105" s="279">
        <v>120</v>
      </c>
      <c r="D105" s="278">
        <v>6946</v>
      </c>
      <c r="E105" s="278">
        <v>6863</v>
      </c>
    </row>
    <row r="106" spans="1:5" ht="12" customHeight="1" thickBot="1">
      <c r="A106" s="7" t="s">
        <v>5</v>
      </c>
      <c r="B106" s="73" t="s">
        <v>506</v>
      </c>
      <c r="C106" s="91">
        <f>+C107+C109+C111</f>
        <v>53669</v>
      </c>
      <c r="D106" s="91">
        <f>+D107+D109+D111</f>
        <v>118440</v>
      </c>
      <c r="E106" s="91">
        <f>+E107+E109+E111</f>
        <v>71961</v>
      </c>
    </row>
    <row r="107" spans="1:5" ht="12" customHeight="1">
      <c r="A107" s="305" t="s">
        <v>66</v>
      </c>
      <c r="B107" s="62" t="s">
        <v>121</v>
      </c>
      <c r="C107" s="327">
        <v>31664</v>
      </c>
      <c r="D107" s="327">
        <v>67199</v>
      </c>
      <c r="E107" s="327">
        <v>44961</v>
      </c>
    </row>
    <row r="108" spans="1:5" ht="12" customHeight="1">
      <c r="A108" s="305" t="s">
        <v>67</v>
      </c>
      <c r="B108" s="74" t="s">
        <v>280</v>
      </c>
      <c r="C108" s="327">
        <v>31664</v>
      </c>
      <c r="D108" s="327">
        <v>31664</v>
      </c>
      <c r="E108" s="327">
        <v>31664</v>
      </c>
    </row>
    <row r="109" spans="1:5" ht="12" customHeight="1">
      <c r="A109" s="305" t="s">
        <v>68</v>
      </c>
      <c r="B109" s="74" t="s">
        <v>105</v>
      </c>
      <c r="C109" s="277">
        <v>0</v>
      </c>
      <c r="D109" s="277">
        <v>21236</v>
      </c>
      <c r="E109" s="277">
        <v>635</v>
      </c>
    </row>
    <row r="110" spans="1:5" ht="12" customHeight="1">
      <c r="A110" s="305" t="s">
        <v>69</v>
      </c>
      <c r="B110" s="74" t="s">
        <v>281</v>
      </c>
      <c r="C110" s="23">
        <v>0</v>
      </c>
      <c r="D110" s="23">
        <v>0</v>
      </c>
      <c r="E110" s="23">
        <v>0</v>
      </c>
    </row>
    <row r="111" spans="1:5" ht="12" customHeight="1">
      <c r="A111" s="305" t="s">
        <v>70</v>
      </c>
      <c r="B111" s="29" t="s">
        <v>124</v>
      </c>
      <c r="C111" s="23">
        <v>22005</v>
      </c>
      <c r="D111" s="23">
        <v>30005</v>
      </c>
      <c r="E111" s="23">
        <v>26365</v>
      </c>
    </row>
    <row r="112" spans="1:5" ht="12" customHeight="1">
      <c r="A112" s="305" t="s">
        <v>76</v>
      </c>
      <c r="B112" s="75" t="s">
        <v>282</v>
      </c>
      <c r="C112" s="23"/>
      <c r="D112" s="23"/>
      <c r="E112" s="23"/>
    </row>
    <row r="113" spans="1:5" ht="12" customHeight="1">
      <c r="A113" s="305" t="s">
        <v>78</v>
      </c>
      <c r="B113" s="76" t="s">
        <v>283</v>
      </c>
      <c r="C113" s="23"/>
      <c r="D113" s="23"/>
      <c r="E113" s="23"/>
    </row>
    <row r="114" spans="1:5" ht="12" customHeight="1">
      <c r="A114" s="305" t="s">
        <v>106</v>
      </c>
      <c r="B114" s="66" t="s">
        <v>271</v>
      </c>
      <c r="C114" s="23"/>
      <c r="D114" s="23"/>
      <c r="E114" s="23"/>
    </row>
    <row r="115" spans="1:5" ht="12" customHeight="1">
      <c r="A115" s="305" t="s">
        <v>107</v>
      </c>
      <c r="B115" s="66" t="s">
        <v>284</v>
      </c>
      <c r="C115" s="23">
        <v>22005</v>
      </c>
      <c r="D115" s="23">
        <v>30005</v>
      </c>
      <c r="E115" s="23">
        <v>26365</v>
      </c>
    </row>
    <row r="116" spans="1:5" ht="12" customHeight="1">
      <c r="A116" s="305" t="s">
        <v>108</v>
      </c>
      <c r="B116" s="66" t="s">
        <v>285</v>
      </c>
      <c r="C116" s="23"/>
      <c r="D116" s="23"/>
      <c r="E116" s="23"/>
    </row>
    <row r="117" spans="1:5" ht="12" customHeight="1">
      <c r="A117" s="305" t="s">
        <v>286</v>
      </c>
      <c r="B117" s="66" t="s">
        <v>274</v>
      </c>
      <c r="C117" s="23"/>
      <c r="D117" s="23"/>
      <c r="E117" s="23"/>
    </row>
    <row r="118" spans="1:5" ht="12" customHeight="1">
      <c r="A118" s="305" t="s">
        <v>287</v>
      </c>
      <c r="B118" s="66" t="s">
        <v>288</v>
      </c>
      <c r="C118" s="23">
        <v>0</v>
      </c>
      <c r="D118" s="23"/>
      <c r="E118" s="23"/>
    </row>
    <row r="119" spans="1:5" ht="12" customHeight="1" thickBot="1">
      <c r="A119" s="325" t="s">
        <v>289</v>
      </c>
      <c r="B119" s="66" t="s">
        <v>290</v>
      </c>
      <c r="C119" s="27">
        <v>0</v>
      </c>
      <c r="D119" s="27"/>
      <c r="E119" s="27"/>
    </row>
    <row r="120" spans="1:5" ht="12" customHeight="1" thickBot="1">
      <c r="A120" s="7" t="s">
        <v>6</v>
      </c>
      <c r="B120" s="79" t="s">
        <v>291</v>
      </c>
      <c r="C120" s="91">
        <f>+C121+C122</f>
        <v>500</v>
      </c>
      <c r="D120" s="91">
        <f>+D121+D122</f>
        <v>1000</v>
      </c>
      <c r="E120" s="91">
        <f>+E121+E122</f>
        <v>0</v>
      </c>
    </row>
    <row r="121" spans="1:5" ht="12" customHeight="1">
      <c r="A121" s="305" t="s">
        <v>49</v>
      </c>
      <c r="B121" s="80" t="s">
        <v>39</v>
      </c>
      <c r="C121" s="327">
        <v>500</v>
      </c>
      <c r="D121" s="327">
        <v>1000</v>
      </c>
      <c r="E121" s="327"/>
    </row>
    <row r="122" spans="1:5" ht="12" customHeight="1" thickBot="1">
      <c r="A122" s="307" t="s">
        <v>50</v>
      </c>
      <c r="B122" s="74" t="s">
        <v>40</v>
      </c>
      <c r="C122" s="278"/>
      <c r="D122" s="278"/>
      <c r="E122" s="278"/>
    </row>
    <row r="123" spans="1:5" ht="12" customHeight="1" thickBot="1">
      <c r="A123" s="7" t="s">
        <v>7</v>
      </c>
      <c r="B123" s="79" t="s">
        <v>292</v>
      </c>
      <c r="C123" s="91">
        <f>+C90+C106+C120</f>
        <v>140245</v>
      </c>
      <c r="D123" s="91">
        <f>+D90+D106+D120</f>
        <v>278162</v>
      </c>
      <c r="E123" s="91">
        <f>+E90+E106+E120</f>
        <v>199691</v>
      </c>
    </row>
    <row r="124" spans="1:5" ht="12" customHeight="1" thickBot="1">
      <c r="A124" s="7" t="s">
        <v>8</v>
      </c>
      <c r="B124" s="79" t="s">
        <v>356</v>
      </c>
      <c r="C124" s="91">
        <f>+C125+C126+C127</f>
        <v>0</v>
      </c>
      <c r="D124" s="91">
        <f>+D125+D126+D127</f>
        <v>165</v>
      </c>
      <c r="E124" s="91">
        <f>+E125+E126+E127</f>
        <v>165</v>
      </c>
    </row>
    <row r="125" spans="1:5" ht="12" customHeight="1">
      <c r="A125" s="305" t="s">
        <v>53</v>
      </c>
      <c r="B125" s="80" t="s">
        <v>294</v>
      </c>
      <c r="C125" s="23"/>
      <c r="D125" s="23">
        <v>0</v>
      </c>
      <c r="E125" s="23"/>
    </row>
    <row r="126" spans="1:5" ht="12" customHeight="1">
      <c r="A126" s="305" t="s">
        <v>54</v>
      </c>
      <c r="B126" s="80" t="s">
        <v>295</v>
      </c>
      <c r="C126" s="23"/>
      <c r="D126" s="23">
        <v>165</v>
      </c>
      <c r="E126" s="23">
        <v>165</v>
      </c>
    </row>
    <row r="127" spans="1:5" ht="12" customHeight="1" thickBot="1">
      <c r="A127" s="325" t="s">
        <v>55</v>
      </c>
      <c r="B127" s="81" t="s">
        <v>296</v>
      </c>
      <c r="C127" s="23"/>
      <c r="D127" s="23"/>
      <c r="E127" s="23"/>
    </row>
    <row r="128" spans="1:5" ht="12" customHeight="1" thickBot="1">
      <c r="A128" s="7" t="s">
        <v>9</v>
      </c>
      <c r="B128" s="79" t="s">
        <v>297</v>
      </c>
      <c r="C128" s="91">
        <f>+C129+C130+C131+C132</f>
        <v>0</v>
      </c>
      <c r="D128" s="91">
        <f>+D129+D130+D131+D132</f>
        <v>0</v>
      </c>
      <c r="E128" s="91">
        <f>+E129+E130+E131+E132</f>
        <v>0</v>
      </c>
    </row>
    <row r="129" spans="1:5" ht="12" customHeight="1">
      <c r="A129" s="305" t="s">
        <v>56</v>
      </c>
      <c r="B129" s="80" t="s">
        <v>298</v>
      </c>
      <c r="C129" s="23"/>
      <c r="D129" s="23"/>
      <c r="E129" s="23"/>
    </row>
    <row r="130" spans="1:5" ht="12" customHeight="1">
      <c r="A130" s="305" t="s">
        <v>57</v>
      </c>
      <c r="B130" s="80" t="s">
        <v>299</v>
      </c>
      <c r="C130" s="23"/>
      <c r="D130" s="23"/>
      <c r="E130" s="23"/>
    </row>
    <row r="131" spans="1:5" ht="12" customHeight="1">
      <c r="A131" s="305" t="s">
        <v>196</v>
      </c>
      <c r="B131" s="80" t="s">
        <v>300</v>
      </c>
      <c r="C131" s="23"/>
      <c r="D131" s="23"/>
      <c r="E131" s="23"/>
    </row>
    <row r="132" spans="1:5" s="323" customFormat="1" ht="12" customHeight="1" thickBot="1">
      <c r="A132" s="325" t="s">
        <v>198</v>
      </c>
      <c r="B132" s="81" t="s">
        <v>301</v>
      </c>
      <c r="C132" s="23"/>
      <c r="D132" s="23"/>
      <c r="E132" s="23"/>
    </row>
    <row r="133" spans="1:11" ht="13.5" thickBot="1">
      <c r="A133" s="7" t="s">
        <v>10</v>
      </c>
      <c r="B133" s="79" t="s">
        <v>382</v>
      </c>
      <c r="C133" s="328">
        <f>+C134+C135+C136+C138+C137</f>
        <v>26612</v>
      </c>
      <c r="D133" s="328">
        <f>+D134+D135+D136+D138+D137</f>
        <v>29028</v>
      </c>
      <c r="E133" s="328">
        <f>+E134+E135+E136+E138+E137</f>
        <v>29028</v>
      </c>
      <c r="K133" s="329"/>
    </row>
    <row r="134" spans="1:5" ht="12.75">
      <c r="A134" s="305" t="s">
        <v>58</v>
      </c>
      <c r="B134" s="80" t="s">
        <v>303</v>
      </c>
      <c r="C134" s="23"/>
      <c r="D134" s="23"/>
      <c r="E134" s="23"/>
    </row>
    <row r="135" spans="1:5" ht="12" customHeight="1">
      <c r="A135" s="305" t="s">
        <v>59</v>
      </c>
      <c r="B135" s="80" t="s">
        <v>304</v>
      </c>
      <c r="C135" s="23"/>
      <c r="D135" s="23">
        <v>1587</v>
      </c>
      <c r="E135" s="23">
        <v>1587</v>
      </c>
    </row>
    <row r="136" spans="1:5" s="323" customFormat="1" ht="12" customHeight="1">
      <c r="A136" s="305" t="s">
        <v>205</v>
      </c>
      <c r="B136" s="80" t="s">
        <v>381</v>
      </c>
      <c r="C136" s="23">
        <v>26612</v>
      </c>
      <c r="D136" s="23">
        <v>27441</v>
      </c>
      <c r="E136" s="23">
        <v>27441</v>
      </c>
    </row>
    <row r="137" spans="1:5" s="323" customFormat="1" ht="12" customHeight="1">
      <c r="A137" s="305" t="s">
        <v>207</v>
      </c>
      <c r="B137" s="80" t="s">
        <v>305</v>
      </c>
      <c r="C137" s="23"/>
      <c r="D137" s="23"/>
      <c r="E137" s="23"/>
    </row>
    <row r="138" spans="1:5" s="323" customFormat="1" ht="12" customHeight="1" thickBot="1">
      <c r="A138" s="325" t="s">
        <v>380</v>
      </c>
      <c r="B138" s="81" t="s">
        <v>306</v>
      </c>
      <c r="C138" s="23"/>
      <c r="D138" s="23"/>
      <c r="E138" s="23"/>
    </row>
    <row r="139" spans="1:5" s="323" customFormat="1" ht="12" customHeight="1" thickBot="1">
      <c r="A139" s="7" t="s">
        <v>11</v>
      </c>
      <c r="B139" s="79" t="s">
        <v>357</v>
      </c>
      <c r="C139" s="330">
        <f>+C140+C141+C142+C143</f>
        <v>0</v>
      </c>
      <c r="D139" s="330">
        <f>+D140+D141+D142+D143</f>
        <v>0</v>
      </c>
      <c r="E139" s="330">
        <f>+E140+E141+E142+E143</f>
        <v>0</v>
      </c>
    </row>
    <row r="140" spans="1:5" s="323" customFormat="1" ht="12" customHeight="1">
      <c r="A140" s="305" t="s">
        <v>99</v>
      </c>
      <c r="B140" s="80" t="s">
        <v>308</v>
      </c>
      <c r="C140" s="23"/>
      <c r="D140" s="23"/>
      <c r="E140" s="23"/>
    </row>
    <row r="141" spans="1:5" s="323" customFormat="1" ht="12" customHeight="1">
      <c r="A141" s="305" t="s">
        <v>100</v>
      </c>
      <c r="B141" s="80" t="s">
        <v>309</v>
      </c>
      <c r="C141" s="23"/>
      <c r="D141" s="23"/>
      <c r="E141" s="23"/>
    </row>
    <row r="142" spans="1:5" s="323" customFormat="1" ht="12" customHeight="1">
      <c r="A142" s="305" t="s">
        <v>123</v>
      </c>
      <c r="B142" s="80" t="s">
        <v>310</v>
      </c>
      <c r="C142" s="23"/>
      <c r="D142" s="23"/>
      <c r="E142" s="23"/>
    </row>
    <row r="143" spans="1:5" ht="12.75" customHeight="1" thickBot="1">
      <c r="A143" s="305" t="s">
        <v>213</v>
      </c>
      <c r="B143" s="80" t="s">
        <v>311</v>
      </c>
      <c r="C143" s="23"/>
      <c r="D143" s="23"/>
      <c r="E143" s="23"/>
    </row>
    <row r="144" spans="1:5" ht="12" customHeight="1" thickBot="1">
      <c r="A144" s="7" t="s">
        <v>12</v>
      </c>
      <c r="B144" s="79" t="s">
        <v>312</v>
      </c>
      <c r="C144" s="331">
        <f>+C124+C128+C133+C139</f>
        <v>26612</v>
      </c>
      <c r="D144" s="331">
        <f>+D124+D128+D133+D139</f>
        <v>29193</v>
      </c>
      <c r="E144" s="331">
        <f>+E124+E128+E133+E139</f>
        <v>29193</v>
      </c>
    </row>
    <row r="145" spans="1:5" ht="15" customHeight="1" thickBot="1">
      <c r="A145" s="332" t="s">
        <v>13</v>
      </c>
      <c r="B145" s="88" t="s">
        <v>313</v>
      </c>
      <c r="C145" s="331">
        <f>+C123+C144</f>
        <v>166857</v>
      </c>
      <c r="D145" s="331">
        <f>+D123+D144</f>
        <v>307355</v>
      </c>
      <c r="E145" s="331">
        <f>+E123+E144</f>
        <v>228884</v>
      </c>
    </row>
    <row r="146" ht="13.5" thickBot="1"/>
    <row r="147" spans="1:5" ht="15" customHeight="1" thickBot="1">
      <c r="A147" s="335" t="s">
        <v>383</v>
      </c>
      <c r="B147" s="336"/>
      <c r="C147" s="337">
        <v>7</v>
      </c>
      <c r="D147" s="338">
        <v>4</v>
      </c>
      <c r="E147" s="339">
        <v>3</v>
      </c>
    </row>
    <row r="148" spans="1:5" ht="14.25" customHeight="1" thickBot="1">
      <c r="A148" s="335" t="s">
        <v>117</v>
      </c>
      <c r="B148" s="336"/>
      <c r="C148" s="337">
        <v>10</v>
      </c>
      <c r="D148" s="338">
        <v>40</v>
      </c>
      <c r="E148" s="339">
        <v>40</v>
      </c>
    </row>
  </sheetData>
  <sheetProtection formatCells="0"/>
  <mergeCells count="4">
    <mergeCell ref="A7:E7"/>
    <mergeCell ref="A89:E89"/>
    <mergeCell ref="B2:D2"/>
    <mergeCell ref="B3:D3"/>
  </mergeCells>
  <printOptions horizontalCentered="1"/>
  <pageMargins left="0.7874015748031497" right="1.2747916666666668" top="0.984251968503937" bottom="0.984251968503937" header="0.7874015748031497" footer="0.7874015748031497"/>
  <pageSetup horizontalDpi="600" verticalDpi="600" orientation="portrait" paperSize="9" scale="58" r:id="rId1"/>
  <headerFooter alignWithMargins="0">
    <oddHeader>&amp;C&amp;8Tiszagyulaháza Község Önkormányzatának 2015. évi költségvetési bevételei és kiadásai előirányzat csoportonként és kiemelt előirányzatonként&amp;R&amp;"Times New Roman CE,Dőlt"&amp;8
 6. melléklet a 10/2016.(V.24.)Önkormányzati Rendelethez</oddHeader>
  </headerFooter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Layout" zoomScaleSheetLayoutView="118" workbookViewId="0" topLeftCell="A1">
      <selection activeCell="E2" sqref="E2"/>
    </sheetView>
  </sheetViews>
  <sheetFormatPr defaultColWidth="9.00390625" defaultRowHeight="12.75"/>
  <cols>
    <col min="1" max="1" width="18.625" style="333" customWidth="1"/>
    <col min="2" max="2" width="62.00390625" style="210" customWidth="1"/>
    <col min="3" max="5" width="15.875" style="210" customWidth="1"/>
    <col min="6" max="16384" width="9.375" style="210" customWidth="1"/>
  </cols>
  <sheetData>
    <row r="1" spans="1:5" s="285" customFormat="1" ht="21" customHeight="1" thickBot="1">
      <c r="A1" s="280"/>
      <c r="B1" s="281"/>
      <c r="C1" s="282"/>
      <c r="D1" s="282"/>
      <c r="E1" s="340" t="s">
        <v>423</v>
      </c>
    </row>
    <row r="2" spans="1:5" s="288" customFormat="1" ht="25.5" customHeight="1">
      <c r="A2" s="286" t="s">
        <v>115</v>
      </c>
      <c r="B2" s="403" t="s">
        <v>395</v>
      </c>
      <c r="C2" s="404"/>
      <c r="D2" s="405"/>
      <c r="E2" s="341"/>
    </row>
    <row r="3" spans="1:5" s="288" customFormat="1" ht="24.75" thickBot="1">
      <c r="A3" s="289" t="s">
        <v>114</v>
      </c>
      <c r="B3" s="406" t="s">
        <v>351</v>
      </c>
      <c r="C3" s="409"/>
      <c r="D3" s="410"/>
      <c r="E3" s="342"/>
    </row>
    <row r="4" spans="1:5" s="293" customFormat="1" ht="15.75" customHeight="1" thickBot="1">
      <c r="A4" s="291"/>
      <c r="B4" s="291"/>
      <c r="C4" s="292"/>
      <c r="D4" s="292"/>
      <c r="E4" s="292"/>
    </row>
    <row r="5" spans="1:5" ht="24.75" thickBot="1">
      <c r="A5" s="294" t="s">
        <v>116</v>
      </c>
      <c r="B5" s="295" t="s">
        <v>35</v>
      </c>
      <c r="C5" s="296" t="s">
        <v>144</v>
      </c>
      <c r="D5" s="296" t="s">
        <v>145</v>
      </c>
      <c r="E5" s="297" t="s">
        <v>146</v>
      </c>
    </row>
    <row r="6" spans="1:5" s="302" customFormat="1" ht="12.75" customHeight="1" thickBot="1">
      <c r="A6" s="298" t="s">
        <v>262</v>
      </c>
      <c r="B6" s="299" t="s">
        <v>263</v>
      </c>
      <c r="C6" s="299" t="s">
        <v>264</v>
      </c>
      <c r="D6" s="300" t="s">
        <v>265</v>
      </c>
      <c r="E6" s="301" t="s">
        <v>266</v>
      </c>
    </row>
    <row r="7" spans="1:5" s="302" customFormat="1" ht="15.75" customHeight="1" thickBot="1">
      <c r="A7" s="400" t="s">
        <v>36</v>
      </c>
      <c r="B7" s="401"/>
      <c r="C7" s="401"/>
      <c r="D7" s="401"/>
      <c r="E7" s="402"/>
    </row>
    <row r="8" spans="1:5" s="303" customFormat="1" ht="12" customHeight="1" thickBot="1">
      <c r="A8" s="298" t="s">
        <v>4</v>
      </c>
      <c r="B8" s="343" t="s">
        <v>358</v>
      </c>
      <c r="C8" s="127">
        <f>SUM(C9:C18)</f>
        <v>8563</v>
      </c>
      <c r="D8" s="344">
        <f>SUM(D9:D18)</f>
        <v>8853</v>
      </c>
      <c r="E8" s="345">
        <f>SUM(E9:E18)</f>
        <v>8115</v>
      </c>
    </row>
    <row r="9" spans="1:5" s="303" customFormat="1" ht="12" customHeight="1">
      <c r="A9" s="346" t="s">
        <v>60</v>
      </c>
      <c r="B9" s="59" t="s">
        <v>181</v>
      </c>
      <c r="C9" s="347">
        <v>0</v>
      </c>
      <c r="D9" s="348">
        <v>0</v>
      </c>
      <c r="E9" s="349"/>
    </row>
    <row r="10" spans="1:5" s="303" customFormat="1" ht="12" customHeight="1">
      <c r="A10" s="350" t="s">
        <v>61</v>
      </c>
      <c r="B10" s="62" t="s">
        <v>182</v>
      </c>
      <c r="C10" s="351">
        <v>5436</v>
      </c>
      <c r="D10" s="352">
        <v>5331</v>
      </c>
      <c r="E10" s="353">
        <v>4982</v>
      </c>
    </row>
    <row r="11" spans="1:5" s="303" customFormat="1" ht="12" customHeight="1">
      <c r="A11" s="350" t="s">
        <v>62</v>
      </c>
      <c r="B11" s="62" t="s">
        <v>183</v>
      </c>
      <c r="C11" s="351"/>
      <c r="D11" s="352"/>
      <c r="E11" s="353"/>
    </row>
    <row r="12" spans="1:5" s="303" customFormat="1" ht="12" customHeight="1">
      <c r="A12" s="350" t="s">
        <v>63</v>
      </c>
      <c r="B12" s="62" t="s">
        <v>184</v>
      </c>
      <c r="C12" s="351"/>
      <c r="D12" s="352"/>
      <c r="E12" s="353"/>
    </row>
    <row r="13" spans="1:5" s="303" customFormat="1" ht="12" customHeight="1">
      <c r="A13" s="350" t="s">
        <v>80</v>
      </c>
      <c r="B13" s="62" t="s">
        <v>185</v>
      </c>
      <c r="C13" s="351">
        <v>1309</v>
      </c>
      <c r="D13" s="352">
        <v>1600</v>
      </c>
      <c r="E13" s="353">
        <v>1425</v>
      </c>
    </row>
    <row r="14" spans="1:5" s="303" customFormat="1" ht="12" customHeight="1">
      <c r="A14" s="350" t="s">
        <v>64</v>
      </c>
      <c r="B14" s="62" t="s">
        <v>359</v>
      </c>
      <c r="C14" s="351">
        <v>1818</v>
      </c>
      <c r="D14" s="352">
        <v>1912</v>
      </c>
      <c r="E14" s="353">
        <v>1708</v>
      </c>
    </row>
    <row r="15" spans="1:5" s="304" customFormat="1" ht="12" customHeight="1">
      <c r="A15" s="350" t="s">
        <v>65</v>
      </c>
      <c r="B15" s="81" t="s">
        <v>360</v>
      </c>
      <c r="C15" s="351"/>
      <c r="D15" s="352"/>
      <c r="E15" s="353"/>
    </row>
    <row r="16" spans="1:5" s="304" customFormat="1" ht="12" customHeight="1">
      <c r="A16" s="350" t="s">
        <v>72</v>
      </c>
      <c r="B16" s="62" t="s">
        <v>188</v>
      </c>
      <c r="C16" s="354"/>
      <c r="D16" s="355">
        <v>10</v>
      </c>
      <c r="E16" s="356">
        <v>0</v>
      </c>
    </row>
    <row r="17" spans="1:5" s="303" customFormat="1" ht="12" customHeight="1">
      <c r="A17" s="350" t="s">
        <v>73</v>
      </c>
      <c r="B17" s="62" t="s">
        <v>190</v>
      </c>
      <c r="C17" s="351"/>
      <c r="D17" s="352"/>
      <c r="E17" s="353"/>
    </row>
    <row r="18" spans="1:5" s="304" customFormat="1" ht="12" customHeight="1" thickBot="1">
      <c r="A18" s="350" t="s">
        <v>74</v>
      </c>
      <c r="B18" s="81" t="s">
        <v>192</v>
      </c>
      <c r="C18" s="357">
        <v>0</v>
      </c>
      <c r="D18" s="358">
        <v>0</v>
      </c>
      <c r="E18" s="359">
        <v>0</v>
      </c>
    </row>
    <row r="19" spans="1:5" s="304" customFormat="1" ht="12" customHeight="1" thickBot="1">
      <c r="A19" s="298" t="s">
        <v>5</v>
      </c>
      <c r="B19" s="343" t="s">
        <v>361</v>
      </c>
      <c r="C19" s="127">
        <f>SUM(C20:C22)</f>
        <v>0</v>
      </c>
      <c r="D19" s="344">
        <f>SUM(D20:D22)</f>
        <v>0</v>
      </c>
      <c r="E19" s="345">
        <f>SUM(E20:E22)</f>
        <v>0</v>
      </c>
    </row>
    <row r="20" spans="1:5" s="304" customFormat="1" ht="12" customHeight="1">
      <c r="A20" s="350" t="s">
        <v>66</v>
      </c>
      <c r="B20" s="80" t="s">
        <v>154</v>
      </c>
      <c r="C20" s="351"/>
      <c r="D20" s="352"/>
      <c r="E20" s="353"/>
    </row>
    <row r="21" spans="1:5" s="304" customFormat="1" ht="12" customHeight="1">
      <c r="A21" s="350" t="s">
        <v>67</v>
      </c>
      <c r="B21" s="62" t="s">
        <v>362</v>
      </c>
      <c r="C21" s="351"/>
      <c r="D21" s="352"/>
      <c r="E21" s="353"/>
    </row>
    <row r="22" spans="1:5" s="304" customFormat="1" ht="12" customHeight="1">
      <c r="A22" s="350" t="s">
        <v>68</v>
      </c>
      <c r="B22" s="62" t="s">
        <v>363</v>
      </c>
      <c r="C22" s="351">
        <v>0</v>
      </c>
      <c r="D22" s="352">
        <v>0</v>
      </c>
      <c r="E22" s="353">
        <v>0</v>
      </c>
    </row>
    <row r="23" spans="1:5" s="303" customFormat="1" ht="12" customHeight="1" thickBot="1">
      <c r="A23" s="350" t="s">
        <v>69</v>
      </c>
      <c r="B23" s="62" t="s">
        <v>384</v>
      </c>
      <c r="C23" s="351"/>
      <c r="D23" s="352"/>
      <c r="E23" s="353"/>
    </row>
    <row r="24" spans="1:5" s="303" customFormat="1" ht="12" customHeight="1" thickBot="1">
      <c r="A24" s="213" t="s">
        <v>6</v>
      </c>
      <c r="B24" s="79" t="s">
        <v>92</v>
      </c>
      <c r="C24" s="360"/>
      <c r="D24" s="361"/>
      <c r="E24" s="362"/>
    </row>
    <row r="25" spans="1:5" s="303" customFormat="1" ht="12" customHeight="1" thickBot="1">
      <c r="A25" s="213" t="s">
        <v>7</v>
      </c>
      <c r="B25" s="79" t="s">
        <v>364</v>
      </c>
      <c r="C25" s="127">
        <f>+C26+C27</f>
        <v>0</v>
      </c>
      <c r="D25" s="344">
        <f>+D26+D27</f>
        <v>0</v>
      </c>
      <c r="E25" s="345">
        <f>+E26+E27</f>
        <v>0</v>
      </c>
    </row>
    <row r="26" spans="1:5" s="303" customFormat="1" ht="12" customHeight="1">
      <c r="A26" s="363" t="s">
        <v>168</v>
      </c>
      <c r="B26" s="364" t="s">
        <v>362</v>
      </c>
      <c r="C26" s="112"/>
      <c r="D26" s="365"/>
      <c r="E26" s="366"/>
    </row>
    <row r="27" spans="1:5" s="303" customFormat="1" ht="12" customHeight="1">
      <c r="A27" s="363" t="s">
        <v>174</v>
      </c>
      <c r="B27" s="367" t="s">
        <v>365</v>
      </c>
      <c r="C27" s="132"/>
      <c r="D27" s="368"/>
      <c r="E27" s="369"/>
    </row>
    <row r="28" spans="1:5" s="303" customFormat="1" ht="12" customHeight="1" thickBot="1">
      <c r="A28" s="350" t="s">
        <v>176</v>
      </c>
      <c r="B28" s="370" t="s">
        <v>385</v>
      </c>
      <c r="C28" s="143"/>
      <c r="D28" s="371"/>
      <c r="E28" s="372"/>
    </row>
    <row r="29" spans="1:5" s="303" customFormat="1" ht="12" customHeight="1" thickBot="1">
      <c r="A29" s="213" t="s">
        <v>8</v>
      </c>
      <c r="B29" s="79" t="s">
        <v>366</v>
      </c>
      <c r="C29" s="127">
        <f>+C30+C31+C32</f>
        <v>0</v>
      </c>
      <c r="D29" s="344">
        <f>+D30+D31+D32</f>
        <v>0</v>
      </c>
      <c r="E29" s="345">
        <f>+E30+E31+E32</f>
        <v>0</v>
      </c>
    </row>
    <row r="30" spans="1:5" s="303" customFormat="1" ht="12" customHeight="1">
      <c r="A30" s="363" t="s">
        <v>53</v>
      </c>
      <c r="B30" s="364" t="s">
        <v>194</v>
      </c>
      <c r="C30" s="112"/>
      <c r="D30" s="365"/>
      <c r="E30" s="366"/>
    </row>
    <row r="31" spans="1:5" s="303" customFormat="1" ht="12" customHeight="1">
      <c r="A31" s="363" t="s">
        <v>54</v>
      </c>
      <c r="B31" s="367" t="s">
        <v>195</v>
      </c>
      <c r="C31" s="132"/>
      <c r="D31" s="368"/>
      <c r="E31" s="369"/>
    </row>
    <row r="32" spans="1:5" s="303" customFormat="1" ht="12" customHeight="1" thickBot="1">
      <c r="A32" s="350" t="s">
        <v>55</v>
      </c>
      <c r="B32" s="373" t="s">
        <v>197</v>
      </c>
      <c r="C32" s="143"/>
      <c r="D32" s="371"/>
      <c r="E32" s="372"/>
    </row>
    <row r="33" spans="1:5" s="303" customFormat="1" ht="12" customHeight="1" thickBot="1">
      <c r="A33" s="213" t="s">
        <v>9</v>
      </c>
      <c r="B33" s="79" t="s">
        <v>320</v>
      </c>
      <c r="C33" s="360"/>
      <c r="D33" s="361"/>
      <c r="E33" s="362"/>
    </row>
    <row r="34" spans="1:5" s="303" customFormat="1" ht="12" customHeight="1" thickBot="1">
      <c r="A34" s="213" t="s">
        <v>10</v>
      </c>
      <c r="B34" s="79" t="s">
        <v>367</v>
      </c>
      <c r="C34" s="360"/>
      <c r="D34" s="361"/>
      <c r="E34" s="362"/>
    </row>
    <row r="35" spans="1:5" s="303" customFormat="1" ht="12" customHeight="1" thickBot="1">
      <c r="A35" s="298" t="s">
        <v>11</v>
      </c>
      <c r="B35" s="79" t="s">
        <v>368</v>
      </c>
      <c r="C35" s="127">
        <f>+C8+C19+C24+C25+C29+C33+C34</f>
        <v>8563</v>
      </c>
      <c r="D35" s="344">
        <f>+D8+D19+D24+D25+D29+D33+D34</f>
        <v>8853</v>
      </c>
      <c r="E35" s="345">
        <f>+E8+E19+E24+E25+E29+E33+E34</f>
        <v>8115</v>
      </c>
    </row>
    <row r="36" spans="1:5" s="304" customFormat="1" ht="12" customHeight="1" thickBot="1">
      <c r="A36" s="374" t="s">
        <v>12</v>
      </c>
      <c r="B36" s="79" t="s">
        <v>369</v>
      </c>
      <c r="C36" s="127">
        <f>C39</f>
        <v>26612</v>
      </c>
      <c r="D36" s="344">
        <f>+D37+D38+D39</f>
        <v>27598</v>
      </c>
      <c r="E36" s="345">
        <f>+E37+E38+E39</f>
        <v>27598</v>
      </c>
    </row>
    <row r="37" spans="1:5" s="304" customFormat="1" ht="15" customHeight="1">
      <c r="A37" s="363" t="s">
        <v>370</v>
      </c>
      <c r="B37" s="364" t="s">
        <v>131</v>
      </c>
      <c r="C37" s="112"/>
      <c r="D37" s="365">
        <v>157</v>
      </c>
      <c r="E37" s="366">
        <v>157</v>
      </c>
    </row>
    <row r="38" spans="1:5" s="304" customFormat="1" ht="15" customHeight="1">
      <c r="A38" s="363" t="s">
        <v>371</v>
      </c>
      <c r="B38" s="367" t="s">
        <v>0</v>
      </c>
      <c r="C38" s="132"/>
      <c r="D38" s="368"/>
      <c r="E38" s="369"/>
    </row>
    <row r="39" spans="1:5" ht="13.5" thickBot="1">
      <c r="A39" s="350" t="s">
        <v>372</v>
      </c>
      <c r="B39" s="373" t="s">
        <v>373</v>
      </c>
      <c r="C39" s="143">
        <v>26612</v>
      </c>
      <c r="D39" s="371">
        <v>27441</v>
      </c>
      <c r="E39" s="372">
        <v>27441</v>
      </c>
    </row>
    <row r="40" spans="1:5" s="302" customFormat="1" ht="16.5" customHeight="1" thickBot="1">
      <c r="A40" s="374" t="s">
        <v>13</v>
      </c>
      <c r="B40" s="375" t="s">
        <v>374</v>
      </c>
      <c r="C40" s="376">
        <f>+C35+C36</f>
        <v>35175</v>
      </c>
      <c r="D40" s="377">
        <f>+D35+D36</f>
        <v>36451</v>
      </c>
      <c r="E40" s="378">
        <f>+E35+E36</f>
        <v>35713</v>
      </c>
    </row>
    <row r="41" spans="1:5" s="323" customFormat="1" ht="12" customHeight="1">
      <c r="A41" s="316"/>
      <c r="B41" s="317"/>
      <c r="C41" s="318"/>
      <c r="D41" s="318"/>
      <c r="E41" s="318"/>
    </row>
    <row r="42" spans="1:5" ht="12" customHeight="1" thickBot="1">
      <c r="A42" s="319"/>
      <c r="B42" s="320"/>
      <c r="C42" s="321"/>
      <c r="D42" s="321"/>
      <c r="E42" s="321"/>
    </row>
    <row r="43" spans="1:5" ht="12" customHeight="1" thickBot="1">
      <c r="A43" s="400" t="s">
        <v>37</v>
      </c>
      <c r="B43" s="401"/>
      <c r="C43" s="401"/>
      <c r="D43" s="401"/>
      <c r="E43" s="402"/>
    </row>
    <row r="44" spans="1:5" ht="12" customHeight="1" thickBot="1">
      <c r="A44" s="213" t="s">
        <v>4</v>
      </c>
      <c r="B44" s="79" t="s">
        <v>375</v>
      </c>
      <c r="C44" s="127">
        <f>SUM(C45:C49)</f>
        <v>35175</v>
      </c>
      <c r="D44" s="127">
        <f>SUM(D45:D49)</f>
        <v>36436</v>
      </c>
      <c r="E44" s="345">
        <f>SUM(E45:E49)</f>
        <v>35219</v>
      </c>
    </row>
    <row r="45" spans="1:5" ht="12" customHeight="1">
      <c r="A45" s="350" t="s">
        <v>60</v>
      </c>
      <c r="B45" s="80" t="s">
        <v>33</v>
      </c>
      <c r="C45" s="112">
        <v>17527</v>
      </c>
      <c r="D45" s="112">
        <v>17866</v>
      </c>
      <c r="E45" s="366">
        <v>17865</v>
      </c>
    </row>
    <row r="46" spans="1:5" ht="12" customHeight="1">
      <c r="A46" s="350" t="s">
        <v>61</v>
      </c>
      <c r="B46" s="62" t="s">
        <v>101</v>
      </c>
      <c r="C46" s="116">
        <v>4759</v>
      </c>
      <c r="D46" s="116">
        <v>4851</v>
      </c>
      <c r="E46" s="144">
        <v>4851</v>
      </c>
    </row>
    <row r="47" spans="1:5" ht="12" customHeight="1">
      <c r="A47" s="350" t="s">
        <v>62</v>
      </c>
      <c r="B47" s="62" t="s">
        <v>79</v>
      </c>
      <c r="C47" s="116">
        <v>12889</v>
      </c>
      <c r="D47" s="116">
        <v>13719</v>
      </c>
      <c r="E47" s="144">
        <v>12503</v>
      </c>
    </row>
    <row r="48" spans="1:5" s="323" customFormat="1" ht="12" customHeight="1">
      <c r="A48" s="350" t="s">
        <v>63</v>
      </c>
      <c r="B48" s="62" t="s">
        <v>102</v>
      </c>
      <c r="C48" s="116"/>
      <c r="D48" s="116"/>
      <c r="E48" s="144"/>
    </row>
    <row r="49" spans="1:5" ht="12" customHeight="1" thickBot="1">
      <c r="A49" s="350" t="s">
        <v>80</v>
      </c>
      <c r="B49" s="62" t="s">
        <v>103</v>
      </c>
      <c r="C49" s="116"/>
      <c r="D49" s="116"/>
      <c r="E49" s="144"/>
    </row>
    <row r="50" spans="1:5" ht="12" customHeight="1" thickBot="1">
      <c r="A50" s="213" t="s">
        <v>5</v>
      </c>
      <c r="B50" s="79" t="s">
        <v>376</v>
      </c>
      <c r="C50" s="127">
        <f>SUM(C51:C53)</f>
        <v>0</v>
      </c>
      <c r="D50" s="127">
        <f>SUM(D51:D53)</f>
        <v>15</v>
      </c>
      <c r="E50" s="345">
        <f>SUM(E51:E53)</f>
        <v>14</v>
      </c>
    </row>
    <row r="51" spans="1:5" ht="12" customHeight="1">
      <c r="A51" s="350" t="s">
        <v>66</v>
      </c>
      <c r="B51" s="80" t="s">
        <v>121</v>
      </c>
      <c r="C51" s="112">
        <v>0</v>
      </c>
      <c r="D51" s="112">
        <v>15</v>
      </c>
      <c r="E51" s="366">
        <v>14</v>
      </c>
    </row>
    <row r="52" spans="1:5" ht="12" customHeight="1">
      <c r="A52" s="350" t="s">
        <v>67</v>
      </c>
      <c r="B52" s="62" t="s">
        <v>105</v>
      </c>
      <c r="C52" s="116">
        <v>0</v>
      </c>
      <c r="D52" s="116">
        <v>0</v>
      </c>
      <c r="E52" s="144"/>
    </row>
    <row r="53" spans="1:5" ht="15" customHeight="1">
      <c r="A53" s="350" t="s">
        <v>68</v>
      </c>
      <c r="B53" s="62" t="s">
        <v>38</v>
      </c>
      <c r="C53" s="116"/>
      <c r="D53" s="116"/>
      <c r="E53" s="144"/>
    </row>
    <row r="54" spans="1:5" ht="13.5" thickBot="1">
      <c r="A54" s="350" t="s">
        <v>69</v>
      </c>
      <c r="B54" s="62" t="s">
        <v>386</v>
      </c>
      <c r="C54" s="116"/>
      <c r="D54" s="116"/>
      <c r="E54" s="144"/>
    </row>
    <row r="55" spans="1:5" ht="15" customHeight="1" thickBot="1">
      <c r="A55" s="213" t="s">
        <v>6</v>
      </c>
      <c r="B55" s="379" t="s">
        <v>377</v>
      </c>
      <c r="C55" s="376">
        <f>+C44+C50</f>
        <v>35175</v>
      </c>
      <c r="D55" s="376">
        <f>+D44+D50</f>
        <v>36451</v>
      </c>
      <c r="E55" s="378">
        <f>+E44+E50</f>
        <v>35233</v>
      </c>
    </row>
    <row r="56" spans="3:5" ht="13.5" thickBot="1">
      <c r="C56" s="334"/>
      <c r="D56" s="334"/>
      <c r="E56" s="334"/>
    </row>
    <row r="57" spans="1:5" ht="13.5" thickBot="1">
      <c r="A57" s="335" t="s">
        <v>383</v>
      </c>
      <c r="B57" s="336"/>
      <c r="C57" s="337">
        <v>7</v>
      </c>
      <c r="D57" s="337">
        <v>7</v>
      </c>
      <c r="E57" s="380">
        <v>7</v>
      </c>
    </row>
    <row r="58" spans="1:5" ht="13.5" thickBot="1">
      <c r="A58" s="335" t="s">
        <v>117</v>
      </c>
      <c r="B58" s="336"/>
      <c r="C58" s="337">
        <v>0</v>
      </c>
      <c r="D58" s="337">
        <v>0</v>
      </c>
      <c r="E58" s="380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headerFooter alignWithMargins="0">
    <oddHeader>&amp;C&amp;8Tiszagyulaházi Aprajafalva Óvoda  2015. évi költségvetési bevételeinek és kiadásai előirányzat csoportonként és kiemelt előirányzatonként&amp;R&amp;"Times New Roman CE,Dőlt"&amp;8 
7.melléklet a 10/2016(V.24.)Önkormányzati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H8" sqref="H8"/>
    </sheetView>
  </sheetViews>
  <sheetFormatPr defaultColWidth="9.00390625" defaultRowHeight="12.75"/>
  <cols>
    <col min="1" max="1" width="7.00390625" style="209" customWidth="1"/>
    <col min="2" max="2" width="32.00390625" style="210" customWidth="1"/>
    <col min="3" max="3" width="12.50390625" style="210" customWidth="1"/>
    <col min="4" max="6" width="11.875" style="210" customWidth="1"/>
    <col min="7" max="7" width="12.875" style="210" customWidth="1"/>
    <col min="8" max="16384" width="9.375" style="210" customWidth="1"/>
  </cols>
  <sheetData>
    <row r="1" ht="14.25" thickBot="1">
      <c r="G1" s="96" t="s">
        <v>423</v>
      </c>
    </row>
    <row r="2" spans="1:7" ht="17.25" customHeight="1">
      <c r="A2" s="441" t="s">
        <v>453</v>
      </c>
      <c r="B2" s="442"/>
      <c r="C2" s="442"/>
      <c r="D2" s="442"/>
      <c r="E2" s="442"/>
      <c r="F2" s="442"/>
      <c r="G2" s="443"/>
    </row>
    <row r="3" spans="1:7" s="211" customFormat="1" ht="17.25" customHeight="1" thickBot="1">
      <c r="A3" s="444"/>
      <c r="B3" s="445"/>
      <c r="C3" s="445"/>
      <c r="D3" s="445"/>
      <c r="E3" s="445"/>
      <c r="F3" s="445"/>
      <c r="G3" s="446"/>
    </row>
    <row r="4" spans="1:7" s="211" customFormat="1" ht="22.5" customHeight="1" thickBot="1">
      <c r="A4" s="212"/>
      <c r="B4" s="447" t="s">
        <v>41</v>
      </c>
      <c r="C4" s="448"/>
      <c r="D4" s="448"/>
      <c r="E4" s="449"/>
      <c r="F4" s="447" t="s">
        <v>452</v>
      </c>
      <c r="G4" s="449"/>
    </row>
    <row r="5" spans="1:7" s="214" customFormat="1" ht="15" customHeight="1" thickBot="1">
      <c r="A5" s="213" t="s">
        <v>262</v>
      </c>
      <c r="B5" s="431" t="s">
        <v>263</v>
      </c>
      <c r="C5" s="432"/>
      <c r="D5" s="432"/>
      <c r="E5" s="433"/>
      <c r="F5" s="431" t="s">
        <v>264</v>
      </c>
      <c r="G5" s="434"/>
    </row>
    <row r="6" spans="1:7" ht="15" customHeight="1">
      <c r="A6" s="215" t="s">
        <v>4</v>
      </c>
      <c r="B6" s="435" t="s">
        <v>454</v>
      </c>
      <c r="C6" s="436"/>
      <c r="D6" s="436"/>
      <c r="E6" s="437"/>
      <c r="F6" s="438">
        <v>285101</v>
      </c>
      <c r="G6" s="439"/>
    </row>
    <row r="7" spans="1:7" ht="15" customHeight="1">
      <c r="A7" s="216" t="s">
        <v>5</v>
      </c>
      <c r="B7" s="428" t="s">
        <v>455</v>
      </c>
      <c r="C7" s="429"/>
      <c r="D7" s="429"/>
      <c r="E7" s="430"/>
      <c r="F7" s="426">
        <v>234924</v>
      </c>
      <c r="G7" s="427"/>
    </row>
    <row r="8" spans="1:7" ht="12.75">
      <c r="A8" s="216" t="s">
        <v>6</v>
      </c>
      <c r="B8" s="411" t="s">
        <v>466</v>
      </c>
      <c r="C8" s="412"/>
      <c r="D8" s="412"/>
      <c r="E8" s="413"/>
      <c r="F8" s="421">
        <f>F6-F7</f>
        <v>50177</v>
      </c>
      <c r="G8" s="440"/>
    </row>
    <row r="9" spans="1:7" ht="15" customHeight="1">
      <c r="A9" s="216" t="s">
        <v>7</v>
      </c>
      <c r="B9" s="428" t="s">
        <v>456</v>
      </c>
      <c r="C9" s="429"/>
      <c r="D9" s="429"/>
      <c r="E9" s="430"/>
      <c r="F9" s="426">
        <v>47289</v>
      </c>
      <c r="G9" s="427"/>
    </row>
    <row r="10" spans="1:7" ht="15" customHeight="1">
      <c r="A10" s="216" t="s">
        <v>8</v>
      </c>
      <c r="B10" s="416" t="s">
        <v>457</v>
      </c>
      <c r="C10" s="417"/>
      <c r="D10" s="417"/>
      <c r="E10" s="418"/>
      <c r="F10" s="426">
        <v>29192</v>
      </c>
      <c r="G10" s="427"/>
    </row>
    <row r="11" spans="1:7" ht="15" customHeight="1">
      <c r="A11" s="216" t="s">
        <v>9</v>
      </c>
      <c r="B11" s="421" t="s">
        <v>465</v>
      </c>
      <c r="C11" s="422"/>
      <c r="D11" s="422"/>
      <c r="E11" s="423"/>
      <c r="F11" s="414">
        <f>F9-F10</f>
        <v>18097</v>
      </c>
      <c r="G11" s="415"/>
    </row>
    <row r="12" spans="1:7" ht="15" customHeight="1">
      <c r="A12" s="216" t="s">
        <v>10</v>
      </c>
      <c r="B12" s="421" t="s">
        <v>458</v>
      </c>
      <c r="C12" s="422"/>
      <c r="D12" s="422"/>
      <c r="E12" s="423"/>
      <c r="F12" s="414">
        <v>68274</v>
      </c>
      <c r="G12" s="415"/>
    </row>
    <row r="13" spans="1:7" ht="15" customHeight="1">
      <c r="A13" s="216" t="s">
        <v>11</v>
      </c>
      <c r="B13" s="416" t="s">
        <v>459</v>
      </c>
      <c r="C13" s="417"/>
      <c r="D13" s="417"/>
      <c r="E13" s="418"/>
      <c r="F13" s="419">
        <v>0</v>
      </c>
      <c r="G13" s="420"/>
    </row>
    <row r="14" spans="1:7" ht="15" customHeight="1">
      <c r="A14" s="216" t="s">
        <v>12</v>
      </c>
      <c r="B14" s="416" t="s">
        <v>460</v>
      </c>
      <c r="C14" s="417"/>
      <c r="D14" s="417"/>
      <c r="E14" s="418"/>
      <c r="F14" s="419">
        <v>0</v>
      </c>
      <c r="G14" s="420"/>
    </row>
    <row r="15" spans="1:7" ht="15" customHeight="1">
      <c r="A15" s="216" t="s">
        <v>13</v>
      </c>
      <c r="B15" s="411" t="s">
        <v>464</v>
      </c>
      <c r="C15" s="412"/>
      <c r="D15" s="412"/>
      <c r="E15" s="413"/>
      <c r="F15" s="419">
        <v>0</v>
      </c>
      <c r="G15" s="420"/>
    </row>
    <row r="16" spans="1:7" ht="15" customHeight="1">
      <c r="A16" s="216" t="s">
        <v>14</v>
      </c>
      <c r="B16" s="428" t="s">
        <v>462</v>
      </c>
      <c r="C16" s="429"/>
      <c r="D16" s="429"/>
      <c r="E16" s="430"/>
      <c r="F16" s="419">
        <v>0</v>
      </c>
      <c r="G16" s="420"/>
    </row>
    <row r="17" spans="1:7" ht="15" customHeight="1">
      <c r="A17" s="216" t="s">
        <v>15</v>
      </c>
      <c r="B17" s="416" t="s">
        <v>461</v>
      </c>
      <c r="C17" s="417"/>
      <c r="D17" s="417"/>
      <c r="E17" s="418"/>
      <c r="F17" s="419">
        <v>0</v>
      </c>
      <c r="G17" s="420"/>
    </row>
    <row r="18" spans="1:7" ht="15" customHeight="1">
      <c r="A18" s="216" t="s">
        <v>16</v>
      </c>
      <c r="B18" s="421" t="s">
        <v>463</v>
      </c>
      <c r="C18" s="422"/>
      <c r="D18" s="422"/>
      <c r="E18" s="423"/>
      <c r="F18" s="419">
        <v>0</v>
      </c>
      <c r="G18" s="420"/>
    </row>
    <row r="19" spans="1:7" ht="15" customHeight="1">
      <c r="A19" s="216" t="s">
        <v>17</v>
      </c>
      <c r="B19" s="421" t="s">
        <v>467</v>
      </c>
      <c r="C19" s="422"/>
      <c r="D19" s="422"/>
      <c r="E19" s="423"/>
      <c r="F19" s="424">
        <v>0</v>
      </c>
      <c r="G19" s="425"/>
    </row>
    <row r="20" spans="1:7" ht="15" customHeight="1">
      <c r="A20" s="216" t="s">
        <v>18</v>
      </c>
      <c r="B20" s="411" t="s">
        <v>468</v>
      </c>
      <c r="C20" s="412"/>
      <c r="D20" s="412"/>
      <c r="E20" s="413"/>
      <c r="F20" s="414">
        <v>68274</v>
      </c>
      <c r="G20" s="415"/>
    </row>
    <row r="21" spans="1:7" ht="15" customHeight="1">
      <c r="A21" s="216" t="s">
        <v>19</v>
      </c>
      <c r="B21" s="416" t="s">
        <v>469</v>
      </c>
      <c r="C21" s="417"/>
      <c r="D21" s="417"/>
      <c r="E21" s="418"/>
      <c r="F21" s="424">
        <v>0</v>
      </c>
      <c r="G21" s="425"/>
    </row>
    <row r="22" spans="1:7" ht="15" customHeight="1">
      <c r="A22" s="216" t="s">
        <v>20</v>
      </c>
      <c r="B22" s="416" t="s">
        <v>470</v>
      </c>
      <c r="C22" s="417"/>
      <c r="D22" s="417"/>
      <c r="E22" s="418"/>
      <c r="F22" s="453">
        <v>68274</v>
      </c>
      <c r="G22" s="425"/>
    </row>
    <row r="23" spans="1:7" ht="15" customHeight="1">
      <c r="A23" s="216" t="s">
        <v>21</v>
      </c>
      <c r="B23" s="416" t="s">
        <v>471</v>
      </c>
      <c r="C23" s="417"/>
      <c r="D23" s="417"/>
      <c r="E23" s="418"/>
      <c r="F23" s="424">
        <v>0</v>
      </c>
      <c r="G23" s="425"/>
    </row>
    <row r="24" spans="1:7" ht="15" customHeight="1" thickBot="1">
      <c r="A24" s="217" t="s">
        <v>22</v>
      </c>
      <c r="B24" s="450" t="s">
        <v>472</v>
      </c>
      <c r="C24" s="451"/>
      <c r="D24" s="451"/>
      <c r="E24" s="452"/>
      <c r="F24" s="454">
        <v>0</v>
      </c>
      <c r="G24" s="455"/>
    </row>
  </sheetData>
  <sheetProtection/>
  <mergeCells count="43">
    <mergeCell ref="B21:E21"/>
    <mergeCell ref="F21:G21"/>
    <mergeCell ref="B22:E22"/>
    <mergeCell ref="B23:E23"/>
    <mergeCell ref="B24:E24"/>
    <mergeCell ref="F22:G22"/>
    <mergeCell ref="F23:G23"/>
    <mergeCell ref="F24:G24"/>
    <mergeCell ref="A2:G3"/>
    <mergeCell ref="B4:E4"/>
    <mergeCell ref="F4:G4"/>
    <mergeCell ref="B14:E14"/>
    <mergeCell ref="F14:G14"/>
    <mergeCell ref="B15:E15"/>
    <mergeCell ref="F15:G15"/>
    <mergeCell ref="B9:E9"/>
    <mergeCell ref="F9:G9"/>
    <mergeCell ref="B10:E10"/>
    <mergeCell ref="B16:E16"/>
    <mergeCell ref="F16:G16"/>
    <mergeCell ref="B5:E5"/>
    <mergeCell ref="F5:G5"/>
    <mergeCell ref="B6:E6"/>
    <mergeCell ref="F6:G6"/>
    <mergeCell ref="B7:E7"/>
    <mergeCell ref="F7:G7"/>
    <mergeCell ref="B8:E8"/>
    <mergeCell ref="F8:G8"/>
    <mergeCell ref="F10:G10"/>
    <mergeCell ref="B11:E11"/>
    <mergeCell ref="F11:G11"/>
    <mergeCell ref="B12:E12"/>
    <mergeCell ref="F12:G12"/>
    <mergeCell ref="B13:E13"/>
    <mergeCell ref="F13:G13"/>
    <mergeCell ref="B20:E20"/>
    <mergeCell ref="F20:G20"/>
    <mergeCell ref="B17:E17"/>
    <mergeCell ref="F17:G17"/>
    <mergeCell ref="B18:E18"/>
    <mergeCell ref="F18:G18"/>
    <mergeCell ref="B19:E19"/>
    <mergeCell ref="F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 CE,Félkövér"&amp;8Tiszagyulaháza Község  2015. évi maradvány leveztése&amp;R&amp;"Times New Roman CE,Dőlt"&amp;8 8.melléklet a 10/2016.(V.24.)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view="pageLayout" workbookViewId="0" topLeftCell="A1">
      <selection activeCell="A3" sqref="A3:C3"/>
    </sheetView>
  </sheetViews>
  <sheetFormatPr defaultColWidth="9.00390625" defaultRowHeight="12.75"/>
  <cols>
    <col min="1" max="1" width="7.625" style="194" customWidth="1"/>
    <col min="2" max="2" width="60.875" style="194" customWidth="1"/>
    <col min="3" max="3" width="25.625" style="194" customWidth="1"/>
    <col min="4" max="16384" width="9.375" style="194" customWidth="1"/>
  </cols>
  <sheetData>
    <row r="1" ht="15">
      <c r="C1" s="195"/>
    </row>
    <row r="2" spans="1:3" ht="14.25">
      <c r="A2" s="196"/>
      <c r="B2" s="196"/>
      <c r="C2" s="196"/>
    </row>
    <row r="3" spans="1:3" ht="33.75" customHeight="1">
      <c r="A3" s="456" t="s">
        <v>447</v>
      </c>
      <c r="B3" s="456"/>
      <c r="C3" s="456"/>
    </row>
    <row r="4" ht="13.5" thickBot="1">
      <c r="C4" s="197" t="s">
        <v>423</v>
      </c>
    </row>
    <row r="5" spans="1:3" s="201" customFormat="1" ht="43.5" customHeight="1">
      <c r="A5" s="198" t="s">
        <v>2</v>
      </c>
      <c r="B5" s="199" t="s">
        <v>41</v>
      </c>
      <c r="C5" s="200" t="s">
        <v>428</v>
      </c>
    </row>
    <row r="6" spans="1:3" s="201" customFormat="1" ht="13.5" customHeight="1">
      <c r="A6" s="202" t="s">
        <v>262</v>
      </c>
      <c r="B6" s="203" t="s">
        <v>263</v>
      </c>
      <c r="C6" s="202" t="s">
        <v>264</v>
      </c>
    </row>
    <row r="7" spans="1:3" ht="28.5" customHeight="1">
      <c r="A7" s="204" t="s">
        <v>4</v>
      </c>
      <c r="B7" s="205" t="s">
        <v>448</v>
      </c>
      <c r="C7" s="206">
        <v>18428</v>
      </c>
    </row>
    <row r="8" spans="1:3" ht="18" customHeight="1">
      <c r="A8" s="204" t="s">
        <v>5</v>
      </c>
      <c r="B8" s="207" t="s">
        <v>450</v>
      </c>
      <c r="C8" s="208">
        <v>18184</v>
      </c>
    </row>
    <row r="9" spans="1:3" ht="18" customHeight="1">
      <c r="A9" s="204" t="s">
        <v>6</v>
      </c>
      <c r="B9" s="207" t="s">
        <v>451</v>
      </c>
      <c r="C9" s="208">
        <v>244</v>
      </c>
    </row>
    <row r="10" spans="1:3" ht="25.5" customHeight="1">
      <c r="A10" s="204" t="s">
        <v>10</v>
      </c>
      <c r="B10" s="205" t="s">
        <v>449</v>
      </c>
      <c r="C10" s="206">
        <v>70686</v>
      </c>
    </row>
    <row r="11" spans="1:3" ht="18" customHeight="1">
      <c r="A11" s="204" t="s">
        <v>11</v>
      </c>
      <c r="B11" s="207" t="s">
        <v>450</v>
      </c>
      <c r="C11" s="208">
        <v>70282</v>
      </c>
    </row>
    <row r="12" spans="1:3" ht="18" customHeight="1">
      <c r="A12" s="204" t="s">
        <v>12</v>
      </c>
      <c r="B12" s="207" t="s">
        <v>451</v>
      </c>
      <c r="C12" s="208">
        <v>404</v>
      </c>
    </row>
  </sheetData>
  <sheetProtection/>
  <mergeCells count="1">
    <mergeCell ref="A3:C3"/>
  </mergeCells>
  <conditionalFormatting sqref="C10">
    <cfRule type="cellIs" priority="1" dxfId="1" operator="notEqual" stopIfTrue="1">
      <formula>SUM(C11:C12)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 CE,Dőlt"&amp;8 10. melléklet a 10/2016.(V.24.)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2016-05-11T12:42:24Z</cp:lastPrinted>
  <dcterms:created xsi:type="dcterms:W3CDTF">1999-10-30T10:30:45Z</dcterms:created>
  <dcterms:modified xsi:type="dcterms:W3CDTF">2016-06-06T13:42:34Z</dcterms:modified>
  <cp:category/>
  <cp:version/>
  <cp:contentType/>
  <cp:contentStatus/>
</cp:coreProperties>
</file>