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12" activeTab="5"/>
  </bookViews>
  <sheets>
    <sheet name="Mérleg" sheetId="1" r:id="rId1"/>
    <sheet name="Bevételek" sheetId="2" r:id="rId2"/>
    <sheet name="Kiadások" sheetId="3" r:id="rId3"/>
    <sheet name="Beruházás" sheetId="4" r:id="rId4"/>
    <sheet name="Felújítás" sheetId="5" r:id="rId5"/>
    <sheet name="Támogatások" sheetId="6" r:id="rId6"/>
  </sheets>
  <definedNames>
    <definedName name="_xlnm.Print_Titles" localSheetId="1">'Bevételek'!$A:$D</definedName>
    <definedName name="_xlnm.Print_Titles" localSheetId="2">'Kiadások'!$A:$D</definedName>
  </definedNames>
  <calcPr fullCalcOnLoad="1"/>
</workbook>
</file>

<file path=xl/sharedStrings.xml><?xml version="1.0" encoding="utf-8"?>
<sst xmlns="http://schemas.openxmlformats.org/spreadsheetml/2006/main" count="510" uniqueCount="248">
  <si>
    <t>B E V É T E L E K</t>
  </si>
  <si>
    <t>megnevezése</t>
  </si>
  <si>
    <t>M É R L E G E</t>
  </si>
  <si>
    <t>Megnevezés</t>
  </si>
  <si>
    <t xml:space="preserve"> - általános tartalék</t>
  </si>
  <si>
    <t>előirányzat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</si>
  <si>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</si>
  <si>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</si>
  <si>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</si>
  <si>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</si>
  <si>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</si>
  <si>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</si>
  <si>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</si>
  <si>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</si>
  <si>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</si>
  <si>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</si>
  <si>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</si>
  <si>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</si>
  <si>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</si>
  <si>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</si>
  <si>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</si>
  <si>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</si>
  <si>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</si>
  <si>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</si>
  <si>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</si>
  <si>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</si>
  <si>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</si>
  <si>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</si>
  <si>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</si>
  <si>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</si>
  <si>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</si>
  <si>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</si>
  <si>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</si>
  <si>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</si>
  <si>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</si>
  <si>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</si>
  <si>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</si>
  <si>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</si>
  <si>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</si>
  <si>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</si>
  <si>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</si>
  <si>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</si>
  <si>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</si>
  <si>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</si>
  <si>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</si>
  <si>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</si>
  <si>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</si>
  <si>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</si>
  <si>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</si>
  <si>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</si>
  <si>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</si>
  <si>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</si>
  <si>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</si>
  <si>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</si>
  <si>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</si>
  <si>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</si>
  <si>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szükséglet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</si>
  <si>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</si>
  <si>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</si>
  <si>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</si>
  <si>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</si>
  <si>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</si>
  <si>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</si>
  <si>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</si>
  <si>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</si>
  <si>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</si>
  <si>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előirányzata célonként</t>
  </si>
  <si>
    <t>Felújítás megnevezése</t>
  </si>
  <si>
    <t>P</t>
  </si>
  <si>
    <t>Q</t>
  </si>
  <si>
    <t>27</t>
  </si>
  <si>
    <t>1</t>
  </si>
  <si>
    <t>Működési hiány:</t>
  </si>
  <si>
    <t>Felhalmozási hiány:</t>
  </si>
  <si>
    <t>35</t>
  </si>
  <si>
    <t>33</t>
  </si>
  <si>
    <t>34</t>
  </si>
  <si>
    <t>36</t>
  </si>
  <si>
    <t>37</t>
  </si>
  <si>
    <t>38</t>
  </si>
  <si>
    <t>39</t>
  </si>
  <si>
    <t>28</t>
  </si>
  <si>
    <t>29</t>
  </si>
  <si>
    <t>30</t>
  </si>
  <si>
    <t>31</t>
  </si>
  <si>
    <t>32</t>
  </si>
  <si>
    <t>Működési többlet:</t>
  </si>
  <si>
    <t>Felhalmozási többlet:</t>
  </si>
  <si>
    <t>Kiadás</t>
  </si>
  <si>
    <t>összege</t>
  </si>
  <si>
    <t>BEVÉTELEK ÖSSZESEN</t>
  </si>
  <si>
    <t>KIADÁSOK ÖSSZESEN</t>
  </si>
  <si>
    <t>40</t>
  </si>
  <si>
    <t>tény</t>
  </si>
  <si>
    <t>terv</t>
  </si>
  <si>
    <t>41</t>
  </si>
  <si>
    <t>42</t>
  </si>
  <si>
    <t>43</t>
  </si>
  <si>
    <t>BEVÉTELEK</t>
  </si>
  <si>
    <t xml:space="preserve">   ebből:</t>
  </si>
  <si>
    <t xml:space="preserve"> - OEP támogatás</t>
  </si>
  <si>
    <t>B3 Közhatalmi bevételek</t>
  </si>
  <si>
    <t xml:space="preserve"> - építményadó</t>
  </si>
  <si>
    <t xml:space="preserve"> - magánszemélyek kommunális adója</t>
  </si>
  <si>
    <t xml:space="preserve"> - idegenforgalmi adó</t>
  </si>
  <si>
    <t xml:space="preserve"> - helyi iparűzési adó</t>
  </si>
  <si>
    <t xml:space="preserve"> - talajterhelési díj</t>
  </si>
  <si>
    <t xml:space="preserve"> - késedelmi pótlék</t>
  </si>
  <si>
    <t xml:space="preserve"> - gépjárműadó</t>
  </si>
  <si>
    <t>B4 Működési bevételek</t>
  </si>
  <si>
    <t>B6 Működési célú átvett pénzeszközök</t>
  </si>
  <si>
    <t>Működési bevételek összesen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</si>
  <si>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</si>
  <si>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</si>
  <si>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</si>
  <si>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</si>
  <si>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</si>
  <si>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bevételek összesen</t>
  </si>
  <si>
    <t>1.</t>
  </si>
  <si>
    <t>2.</t>
  </si>
  <si>
    <t>3.</t>
  </si>
  <si>
    <t>Felhalmozási célú hitelek felvétele</t>
  </si>
  <si>
    <t>Előző év költségvetési maradványának igénybevétele</t>
  </si>
  <si>
    <t xml:space="preserve"> Működési célra:</t>
  </si>
  <si>
    <t xml:space="preserve"> Felhalmozási célra:</t>
  </si>
  <si>
    <t xml:space="preserve"> - Elkülönített lakásalap maradványa</t>
  </si>
  <si>
    <t>B8 Finanszírozási bevételek</t>
  </si>
  <si>
    <t>Központi, irányító szervi támogatás</t>
  </si>
  <si>
    <t xml:space="preserve"> - ebből kötelező feladat</t>
  </si>
  <si>
    <t xml:space="preserve"> - ebből önként vállalt feladat</t>
  </si>
  <si>
    <t>Hajdúnánás Városi Önkormányzat</t>
  </si>
  <si>
    <t>Hajdúnánási Közös Önkormányzati Hivatal</t>
  </si>
  <si>
    <t>2014. eredeti előirányzat</t>
  </si>
  <si>
    <t>Családsegítő és Gyermekjóléti Szolgálat, Bölcsőde</t>
  </si>
  <si>
    <t>Önkormányzat összesen</t>
  </si>
  <si>
    <t>KIADÁSOK</t>
  </si>
  <si>
    <t>Működési kiadások</t>
  </si>
  <si>
    <t>K1 Személyi juttatások</t>
  </si>
  <si>
    <t>K2 Munkaadókat terhelő járulékok és szociális hozzájárulási adó</t>
  </si>
  <si>
    <t>K3 Dologi kiadások</t>
  </si>
  <si>
    <t>K4 Ellátottak pénzbeli juttatásai</t>
  </si>
  <si>
    <t>K5 Egyéb működési célú kiadások</t>
  </si>
  <si>
    <t>Működési kiadások összesen</t>
  </si>
  <si>
    <t>Felhalmozási kiadások</t>
  </si>
  <si>
    <t>K6 Beruházások</t>
  </si>
  <si>
    <t>K7 Felújítások</t>
  </si>
  <si>
    <t>K8 Egyéb felhalmozási célú kiadások</t>
  </si>
  <si>
    <t>Felhalmozási kiadások összesen</t>
  </si>
  <si>
    <t>Költségvetési bevételek összesen</t>
  </si>
  <si>
    <t>K9 Finanszírozási kiadások</t>
  </si>
  <si>
    <t>Felhalmozási célú hitelek törlesztése</t>
  </si>
  <si>
    <t xml:space="preserve"> - Felhalmozási célú hitelek törlesztése</t>
  </si>
  <si>
    <t xml:space="preserve"> - Forgatási célú értékpapírok kiadásai</t>
  </si>
  <si>
    <t xml:space="preserve"> - Befektetési célú értékpapírok kiadásai</t>
  </si>
  <si>
    <t>Központi, irányító szervi támogatás folyósítása</t>
  </si>
  <si>
    <t>Tartalékok</t>
  </si>
  <si>
    <t>Engedélyezett létszám:</t>
  </si>
  <si>
    <t>Közfoglalkoztatottak éves átlaglétszáma:</t>
  </si>
  <si>
    <t>2014. január 1-től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</si>
  <si>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</si>
  <si>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</si>
  <si>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</si>
  <si>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</si>
  <si>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</si>
  <si>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</si>
  <si>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44</t>
  </si>
  <si>
    <t>5. melléklet</t>
  </si>
  <si>
    <t>6. melléklet</t>
  </si>
  <si>
    <t>B7 Felhalmozási célú átvett pénzeszközök</t>
  </si>
  <si>
    <t>2014. december 1-től</t>
  </si>
  <si>
    <t>2014. december 31-én</t>
  </si>
  <si>
    <t xml:space="preserve"> - bírság és végrehajtási költség, egyéb bevétel</t>
  </si>
  <si>
    <t xml:space="preserve"> - települési adó</t>
  </si>
  <si>
    <t xml:space="preserve"> - Dolgozói lakásalap maradványa</t>
  </si>
  <si>
    <t xml:space="preserve"> - Krízissegély</t>
  </si>
  <si>
    <t xml:space="preserve"> - közfoglalkoztatási céltartalék (nem támogatott kiadásokra)</t>
  </si>
  <si>
    <t xml:space="preserve"> - céltartalék intézményi jubileumi jutalmakra</t>
  </si>
  <si>
    <t xml:space="preserve"> - intézményi céltartalék póttámogatások finanszírozására</t>
  </si>
  <si>
    <t xml:space="preserve"> - dolgozói lakásalap</t>
  </si>
  <si>
    <t xml:space="preserve"> - céltartalék felhalmozási kiadásokhoz (pályázati önerő)</t>
  </si>
  <si>
    <t xml:space="preserve"> - ebből államigazgatási feladat</t>
  </si>
  <si>
    <t>(Ft)</t>
  </si>
  <si>
    <t>Előző év költségvetési maradványának igénybevétele működési</t>
  </si>
  <si>
    <t>2016.</t>
  </si>
  <si>
    <t>2016. eredeti előirányzat</t>
  </si>
  <si>
    <t xml:space="preserve"> - költségvetési támogatás Kvtv.. 2. mell.</t>
  </si>
  <si>
    <t xml:space="preserve"> - önkormányzatok rendkívüli támogatása Kvtv.. 3.III. mell.</t>
  </si>
  <si>
    <t xml:space="preserve"> - mezőőri járulék</t>
  </si>
  <si>
    <t xml:space="preserve"> - Vágópont kialakításához (közfoglalkoztatási program önereje)</t>
  </si>
  <si>
    <t xml:space="preserve"> - Gyógyszerköltség támogatás</t>
  </si>
  <si>
    <t xml:space="preserve"> - Buszbérlet támogatás</t>
  </si>
  <si>
    <t xml:space="preserve"> - Köztemetés</t>
  </si>
  <si>
    <t xml:space="preserve"> - Lakhatási települési támogatás</t>
  </si>
  <si>
    <t xml:space="preserve"> - Gyermekszületési támogatás</t>
  </si>
  <si>
    <t>Államháztartáson belüli megelőlegezés</t>
  </si>
  <si>
    <t>Likvid hitelek törlesztése</t>
  </si>
  <si>
    <t>Áht-n belüli megelőlegezések visszafizetése</t>
  </si>
  <si>
    <t>2017.</t>
  </si>
  <si>
    <t xml:space="preserve"> - Sportcsarnoképítés önerejéhez</t>
  </si>
  <si>
    <t xml:space="preserve"> - Bocskai u. 79. alatti társasház felújításához</t>
  </si>
  <si>
    <t xml:space="preserve"> - Ingatlanvárálás (Bartók Béla krt. 27.)</t>
  </si>
  <si>
    <t xml:space="preserve"> - Idegen bevételek</t>
  </si>
  <si>
    <t xml:space="preserve"> - Egyéb szabadon felhasználható</t>
  </si>
  <si>
    <t xml:space="preserve"> - Víziközmű használati díj</t>
  </si>
  <si>
    <t xml:space="preserve"> - Temetési támogatás</t>
  </si>
  <si>
    <t xml:space="preserve"> - Rendkívüli élethelyzetben nyújtott támogatás</t>
  </si>
  <si>
    <t xml:space="preserve"> - Év első újszülött gyermekének támogatása</t>
  </si>
  <si>
    <t xml:space="preserve"> - idegen bevbételek</t>
  </si>
  <si>
    <t xml:space="preserve"> - víziközmű használati díj</t>
  </si>
  <si>
    <t>Rövid lejáratú hitelek törlesztése</t>
  </si>
  <si>
    <t xml:space="preserve"> - Államháztartáson belüli megelőlegezések visszafizetése</t>
  </si>
  <si>
    <t>Likvid hitel, rövid lejáratú hitel igénybevétele</t>
  </si>
  <si>
    <t>2018. módosított előirányzat</t>
  </si>
  <si>
    <t>2018.</t>
  </si>
  <si>
    <t>Rövid lejáratú hitelek</t>
  </si>
  <si>
    <t>a ../.... (.. ..) Önkormányzati Rendelethez</t>
  </si>
  <si>
    <t>2018. év utáni</t>
  </si>
  <si>
    <t>2018. évi</t>
  </si>
  <si>
    <t>2017.12.31-ig</t>
  </si>
  <si>
    <t>Önkormányzatok és önk. hivatalok jogalkotó és  ált. ig. tev.</t>
  </si>
  <si>
    <t>Hajdúnánási Közös Önkormányzati Hivatal működéséhez hozzájárulás</t>
  </si>
  <si>
    <t>Sporttámogatás</t>
  </si>
  <si>
    <t>Likviditási célú hitel</t>
  </si>
  <si>
    <t xml:space="preserve"> - Rövidlejáratú hitelek törlesztése</t>
  </si>
  <si>
    <t xml:space="preserve"> - Likviditási célú hitelek törlesztése</t>
  </si>
  <si>
    <t>45</t>
  </si>
  <si>
    <t xml:space="preserve">  - Szociális tüzelőanyag támogatás</t>
  </si>
  <si>
    <t xml:space="preserve"> - Erzsébet utalvány</t>
  </si>
  <si>
    <t>Tiszagyulaháza Község Önkormányzata</t>
  </si>
  <si>
    <t>Tiszagyulaháza Aprajafalva Óvoda</t>
  </si>
  <si>
    <t>Tiszagyulaházi Aprajafalva Óvoda</t>
  </si>
  <si>
    <t>Tiszagyulaháza Község Önkormányzata 2018. évi költségvetése bevételeinek és kiadásainak nettósított</t>
  </si>
  <si>
    <t>Tiszagyulaházi Aprajafalva Óvoda kisértékű tárgyieszköz beszerzés</t>
  </si>
  <si>
    <t>TOP-1.4.1-15-SB1-2016-00023</t>
  </si>
  <si>
    <t>Kisértékű tárgyieszköz beszerzés önkormányzat</t>
  </si>
  <si>
    <t>Beruházás közmunkaprogramok</t>
  </si>
  <si>
    <t>Mezőgazdasági program növényház építése</t>
  </si>
  <si>
    <t>Közművelődés (érdekeltségnövelő tám.)</t>
  </si>
  <si>
    <t>Közutak felújítása (Bartók B.u.)</t>
  </si>
  <si>
    <t>Tiszagyulaháza Község Önkormányzata 2018. évi beruházási kiadásainak</t>
  </si>
  <si>
    <t>Tiszagyulaháza Község Önkormányzata 2018. évi felújítási kiadásainak</t>
  </si>
  <si>
    <t>Egyéb felújítás</t>
  </si>
  <si>
    <t>Tiszagyulaháza Község Önkormányzata által 2018. évben biztosított támogatások előirányzata</t>
  </si>
  <si>
    <t>Lakossági víz-és csatornaszolgáltatás támogatásának továbbítása</t>
  </si>
  <si>
    <t>Polgár Város Önkormányzatának egészségügyi ellátás</t>
  </si>
  <si>
    <t>Polgárőrség támogatása</t>
  </si>
  <si>
    <t>Civil szervezetek támogatása</t>
  </si>
  <si>
    <t>4.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</si>
</sst>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yyyy/mm/dd;@"/>
    <numFmt numFmtId="167" formatCode="mmm/yyyy"/>
    <numFmt numFmtId="168" formatCode="#,##0\ &quot;Ft&quot;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2" fillId="33" borderId="14" xfId="0" applyFont="1" applyFill="1" applyBorder="1" applyAlignment="1">
      <alignment/>
    </xf>
    <xf numFmtId="0" fontId="14" fillId="0" borderId="0" xfId="0" applyFont="1" applyAlignment="1">
      <alignment horizontal="right" vertical="center"/>
    </xf>
    <xf numFmtId="3" fontId="5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33" borderId="29" xfId="0" applyFont="1" applyFill="1" applyBorder="1" applyAlignment="1">
      <alignment/>
    </xf>
    <xf numFmtId="0" fontId="12" fillId="33" borderId="29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3" borderId="30" xfId="0" applyFont="1" applyFill="1" applyBorder="1" applyAlignment="1">
      <alignment/>
    </xf>
    <xf numFmtId="0" fontId="12" fillId="33" borderId="30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3" fontId="10" fillId="0" borderId="32" xfId="0" applyNumberFormat="1" applyFont="1" applyBorder="1" applyAlignment="1">
      <alignment/>
    </xf>
    <xf numFmtId="0" fontId="10" fillId="0" borderId="33" xfId="0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10" fillId="0" borderId="35" xfId="0" applyNumberFormat="1" applyFont="1" applyBorder="1" applyAlignment="1">
      <alignment/>
    </xf>
    <xf numFmtId="0" fontId="12" fillId="33" borderId="36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3" fontId="12" fillId="33" borderId="40" xfId="0" applyNumberFormat="1" applyFont="1" applyFill="1" applyBorder="1" applyAlignment="1">
      <alignment/>
    </xf>
    <xf numFmtId="0" fontId="10" fillId="33" borderId="4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3" fontId="12" fillId="33" borderId="43" xfId="0" applyNumberFormat="1" applyFont="1" applyFill="1" applyBorder="1" applyAlignment="1">
      <alignment/>
    </xf>
    <xf numFmtId="0" fontId="10" fillId="0" borderId="44" xfId="0" applyFont="1" applyBorder="1" applyAlignment="1">
      <alignment/>
    </xf>
    <xf numFmtId="3" fontId="10" fillId="0" borderId="45" xfId="0" applyNumberFormat="1" applyFont="1" applyBorder="1" applyAlignment="1">
      <alignment/>
    </xf>
    <xf numFmtId="3" fontId="54" fillId="0" borderId="17" xfId="0" applyNumberFormat="1" applyFont="1" applyBorder="1" applyAlignment="1">
      <alignment/>
    </xf>
    <xf numFmtId="0" fontId="10" fillId="0" borderId="34" xfId="0" applyFont="1" applyBorder="1" applyAlignment="1">
      <alignment/>
    </xf>
    <xf numFmtId="49" fontId="10" fillId="0" borderId="16" xfId="0" applyNumberFormat="1" applyFont="1" applyBorder="1" applyAlignment="1">
      <alignment horizontal="center" vertical="center"/>
    </xf>
    <xf numFmtId="0" fontId="12" fillId="33" borderId="46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3" fontId="12" fillId="33" borderId="48" xfId="0" applyNumberFormat="1" applyFont="1" applyFill="1" applyBorder="1" applyAlignment="1">
      <alignment/>
    </xf>
    <xf numFmtId="3" fontId="12" fillId="33" borderId="49" xfId="0" applyNumberFormat="1" applyFont="1" applyFill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0" fillId="0" borderId="17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/>
    </xf>
    <xf numFmtId="0" fontId="12" fillId="33" borderId="50" xfId="0" applyFont="1" applyFill="1" applyBorder="1" applyAlignment="1">
      <alignment/>
    </xf>
    <xf numFmtId="0" fontId="10" fillId="33" borderId="51" xfId="0" applyFont="1" applyFill="1" applyBorder="1" applyAlignment="1">
      <alignment/>
    </xf>
    <xf numFmtId="0" fontId="10" fillId="33" borderId="52" xfId="0" applyFont="1" applyFill="1" applyBorder="1" applyAlignment="1">
      <alignment/>
    </xf>
    <xf numFmtId="0" fontId="10" fillId="0" borderId="53" xfId="0" applyFont="1" applyBorder="1" applyAlignment="1">
      <alignment/>
    </xf>
    <xf numFmtId="3" fontId="10" fillId="0" borderId="54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55" xfId="0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2" fillId="33" borderId="56" xfId="0" applyNumberFormat="1" applyFont="1" applyFill="1" applyBorder="1" applyAlignment="1">
      <alignment/>
    </xf>
    <xf numFmtId="3" fontId="10" fillId="0" borderId="55" xfId="0" applyNumberFormat="1" applyFont="1" applyBorder="1" applyAlignment="1">
      <alignment/>
    </xf>
    <xf numFmtId="3" fontId="12" fillId="33" borderId="57" xfId="0" applyNumberFormat="1" applyFont="1" applyFill="1" applyBorder="1" applyAlignment="1">
      <alignment/>
    </xf>
    <xf numFmtId="0" fontId="10" fillId="34" borderId="5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3" fontId="12" fillId="0" borderId="17" xfId="0" applyNumberFormat="1" applyFont="1" applyBorder="1" applyAlignment="1">
      <alignment/>
    </xf>
    <xf numFmtId="0" fontId="10" fillId="0" borderId="58" xfId="0" applyFont="1" applyBorder="1" applyAlignment="1">
      <alignment/>
    </xf>
    <xf numFmtId="3" fontId="10" fillId="0" borderId="58" xfId="0" applyNumberFormat="1" applyFont="1" applyBorder="1" applyAlignment="1">
      <alignment/>
    </xf>
    <xf numFmtId="0" fontId="10" fillId="0" borderId="59" xfId="0" applyFont="1" applyBorder="1" applyAlignment="1">
      <alignment horizontal="right"/>
    </xf>
    <xf numFmtId="0" fontId="10" fillId="0" borderId="59" xfId="0" applyFont="1" applyBorder="1" applyAlignment="1">
      <alignment/>
    </xf>
    <xf numFmtId="0" fontId="12" fillId="0" borderId="27" xfId="0" applyFont="1" applyBorder="1" applyAlignment="1">
      <alignment/>
    </xf>
    <xf numFmtId="3" fontId="10" fillId="0" borderId="59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3" fontId="10" fillId="0" borderId="60" xfId="0" applyNumberFormat="1" applyFont="1" applyBorder="1" applyAlignment="1">
      <alignment/>
    </xf>
    <xf numFmtId="3" fontId="10" fillId="0" borderId="61" xfId="0" applyNumberFormat="1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37" xfId="0" applyFont="1" applyFill="1" applyBorder="1" applyAlignment="1">
      <alignment/>
    </xf>
    <xf numFmtId="3" fontId="12" fillId="0" borderId="55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62" xfId="0" applyFont="1" applyBorder="1" applyAlignment="1">
      <alignment/>
    </xf>
    <xf numFmtId="3" fontId="12" fillId="33" borderId="63" xfId="0" applyNumberFormat="1" applyFont="1" applyFill="1" applyBorder="1" applyAlignment="1">
      <alignment/>
    </xf>
    <xf numFmtId="3" fontId="12" fillId="33" borderId="52" xfId="0" applyNumberFormat="1" applyFont="1" applyFill="1" applyBorder="1" applyAlignment="1">
      <alignment/>
    </xf>
    <xf numFmtId="3" fontId="10" fillId="0" borderId="1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/>
    </xf>
    <xf numFmtId="49" fontId="10" fillId="0" borderId="17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/>
    </xf>
    <xf numFmtId="0" fontId="16" fillId="0" borderId="27" xfId="0" applyFont="1" applyBorder="1" applyAlignment="1">
      <alignment/>
    </xf>
    <xf numFmtId="0" fontId="15" fillId="0" borderId="27" xfId="0" applyFont="1" applyBorder="1" applyAlignment="1">
      <alignment/>
    </xf>
    <xf numFmtId="49" fontId="10" fillId="0" borderId="66" xfId="0" applyNumberFormat="1" applyFont="1" applyBorder="1" applyAlignment="1">
      <alignment horizontal="center" vertical="center"/>
    </xf>
    <xf numFmtId="0" fontId="10" fillId="0" borderId="66" xfId="0" applyFont="1" applyBorder="1" applyAlignment="1">
      <alignment/>
    </xf>
    <xf numFmtId="3" fontId="10" fillId="34" borderId="17" xfId="0" applyNumberFormat="1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/>
    </xf>
    <xf numFmtId="0" fontId="16" fillId="34" borderId="17" xfId="0" applyFont="1" applyFill="1" applyBorder="1" applyAlignment="1">
      <alignment/>
    </xf>
    <xf numFmtId="3" fontId="15" fillId="34" borderId="17" xfId="0" applyNumberFormat="1" applyFont="1" applyFill="1" applyBorder="1" applyAlignment="1">
      <alignment/>
    </xf>
    <xf numFmtId="0" fontId="15" fillId="34" borderId="27" xfId="0" applyFont="1" applyFill="1" applyBorder="1" applyAlignment="1">
      <alignment/>
    </xf>
    <xf numFmtId="3" fontId="10" fillId="0" borderId="32" xfId="0" applyNumberFormat="1" applyFont="1" applyBorder="1" applyAlignment="1">
      <alignment horizontal="right"/>
    </xf>
    <xf numFmtId="3" fontId="12" fillId="33" borderId="67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3" fontId="10" fillId="0" borderId="59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0" fontId="10" fillId="0" borderId="38" xfId="0" applyFont="1" applyBorder="1" applyAlignment="1">
      <alignment horizontal="left"/>
    </xf>
    <xf numFmtId="0" fontId="13" fillId="0" borderId="0" xfId="0" applyFont="1" applyAlignment="1">
      <alignment vertical="center"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13" fillId="34" borderId="17" xfId="0" applyNumberFormat="1" applyFont="1" applyFill="1" applyBorder="1" applyAlignment="1">
      <alignment horizontal="center" vertical="center" wrapText="1"/>
    </xf>
    <xf numFmtId="3" fontId="55" fillId="0" borderId="17" xfId="0" applyNumberFormat="1" applyFont="1" applyBorder="1" applyAlignment="1">
      <alignment/>
    </xf>
    <xf numFmtId="3" fontId="12" fillId="0" borderId="5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0" fontId="10" fillId="0" borderId="68" xfId="0" applyFont="1" applyBorder="1" applyAlignment="1">
      <alignment/>
    </xf>
    <xf numFmtId="3" fontId="10" fillId="0" borderId="69" xfId="0" applyNumberFormat="1" applyFont="1" applyBorder="1" applyAlignment="1">
      <alignment/>
    </xf>
    <xf numFmtId="0" fontId="10" fillId="0" borderId="31" xfId="0" applyFont="1" applyBorder="1" applyAlignment="1">
      <alignment/>
    </xf>
    <xf numFmtId="1" fontId="10" fillId="0" borderId="32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10" fillId="0" borderId="13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1" fontId="10" fillId="0" borderId="70" xfId="0" applyNumberFormat="1" applyFont="1" applyBorder="1" applyAlignment="1">
      <alignment/>
    </xf>
    <xf numFmtId="3" fontId="10" fillId="0" borderId="71" xfId="0" applyNumberFormat="1" applyFont="1" applyBorder="1" applyAlignment="1">
      <alignment/>
    </xf>
    <xf numFmtId="1" fontId="10" fillId="0" borderId="72" xfId="0" applyNumberFormat="1" applyFont="1" applyBorder="1" applyAlignment="1">
      <alignment/>
    </xf>
    <xf numFmtId="3" fontId="10" fillId="0" borderId="73" xfId="0" applyNumberFormat="1" applyFont="1" applyBorder="1" applyAlignment="1">
      <alignment/>
    </xf>
    <xf numFmtId="0" fontId="10" fillId="0" borderId="74" xfId="0" applyFont="1" applyBorder="1" applyAlignment="1">
      <alignment/>
    </xf>
    <xf numFmtId="0" fontId="12" fillId="33" borderId="67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0" fontId="10" fillId="33" borderId="45" xfId="0" applyFont="1" applyFill="1" applyBorder="1" applyAlignment="1">
      <alignment horizontal="center"/>
    </xf>
    <xf numFmtId="0" fontId="10" fillId="33" borderId="7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33" borderId="55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49" fontId="4" fillId="0" borderId="55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10" fillId="0" borderId="76" xfId="0" applyNumberFormat="1" applyFont="1" applyBorder="1" applyAlignment="1">
      <alignment/>
    </xf>
    <xf numFmtId="3" fontId="10" fillId="0" borderId="77" xfId="0" applyNumberFormat="1" applyFont="1" applyBorder="1" applyAlignment="1">
      <alignment vertical="center"/>
    </xf>
    <xf numFmtId="1" fontId="10" fillId="0" borderId="35" xfId="0" applyNumberFormat="1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78" xfId="0" applyFont="1" applyBorder="1" applyAlignment="1">
      <alignment/>
    </xf>
    <xf numFmtId="0" fontId="10" fillId="0" borderId="79" xfId="0" applyFont="1" applyBorder="1" applyAlignment="1">
      <alignment/>
    </xf>
    <xf numFmtId="0" fontId="10" fillId="0" borderId="8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3" borderId="81" xfId="0" applyFont="1" applyFill="1" applyBorder="1" applyAlignment="1">
      <alignment horizontal="center"/>
    </xf>
    <xf numFmtId="0" fontId="12" fillId="33" borderId="82" xfId="0" applyFont="1" applyFill="1" applyBorder="1" applyAlignment="1">
      <alignment horizontal="center"/>
    </xf>
    <xf numFmtId="0" fontId="12" fillId="33" borderId="83" xfId="0" applyFont="1" applyFill="1" applyBorder="1" applyAlignment="1">
      <alignment horizontal="center"/>
    </xf>
    <xf numFmtId="0" fontId="12" fillId="33" borderId="84" xfId="0" applyFont="1" applyFill="1" applyBorder="1" applyAlignment="1">
      <alignment horizontal="center"/>
    </xf>
    <xf numFmtId="0" fontId="12" fillId="33" borderId="85" xfId="0" applyFont="1" applyFill="1" applyBorder="1" applyAlignment="1">
      <alignment horizontal="center"/>
    </xf>
    <xf numFmtId="0" fontId="12" fillId="33" borderId="86" xfId="0" applyFont="1" applyFill="1" applyBorder="1" applyAlignment="1">
      <alignment horizontal="center"/>
    </xf>
    <xf numFmtId="0" fontId="10" fillId="33" borderId="8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78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3" fontId="12" fillId="34" borderId="17" xfId="0" applyNumberFormat="1" applyFont="1" applyFill="1" applyBorder="1" applyAlignment="1">
      <alignment horizontal="center" vertical="center"/>
    </xf>
    <xf numFmtId="3" fontId="12" fillId="34" borderId="59" xfId="0" applyNumberFormat="1" applyFont="1" applyFill="1" applyBorder="1" applyAlignment="1">
      <alignment horizontal="center" vertical="center" wrapText="1"/>
    </xf>
    <xf numFmtId="3" fontId="12" fillId="34" borderId="38" xfId="0" applyNumberFormat="1" applyFont="1" applyFill="1" applyBorder="1" applyAlignment="1">
      <alignment horizontal="center" vertical="center" wrapText="1"/>
    </xf>
    <xf numFmtId="3" fontId="12" fillId="34" borderId="2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2" fillId="0" borderId="6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10" fillId="0" borderId="87" xfId="0" applyNumberFormat="1" applyFont="1" applyBorder="1" applyAlignment="1">
      <alignment horizontal="center" vertical="center"/>
    </xf>
    <xf numFmtId="49" fontId="10" fillId="0" borderId="88" xfId="0" applyNumberFormat="1" applyFont="1" applyBorder="1" applyAlignment="1">
      <alignment horizontal="center" vertical="center"/>
    </xf>
    <xf numFmtId="0" fontId="12" fillId="33" borderId="46" xfId="0" applyFont="1" applyFill="1" applyBorder="1" applyAlignment="1">
      <alignment horizontal="center"/>
    </xf>
    <xf numFmtId="0" fontId="12" fillId="33" borderId="89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3" borderId="55" xfId="0" applyFont="1" applyFill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12" customWidth="1"/>
    <col min="2" max="2" width="1.7109375" style="2" customWidth="1"/>
    <col min="3" max="3" width="52.7109375" style="2" customWidth="1"/>
    <col min="4" max="4" width="11.28125" style="2" customWidth="1"/>
    <col min="5" max="5" width="12.140625" style="2" customWidth="1"/>
    <col min="6" max="6" width="11.8515625" style="7" customWidth="1"/>
    <col min="7" max="7" width="1.7109375" style="2" customWidth="1"/>
    <col min="8" max="8" width="50.00390625" style="2" customWidth="1"/>
    <col min="9" max="9" width="12.28125" style="2" customWidth="1"/>
    <col min="10" max="10" width="11.8515625" style="2" customWidth="1"/>
    <col min="11" max="11" width="12.8515625" style="7" customWidth="1"/>
    <col min="12" max="12" width="9.140625" style="2" customWidth="1"/>
    <col min="13" max="13" width="9.140625" style="2" hidden="1" customWidth="1"/>
    <col min="14" max="16384" width="9.140625" style="2" customWidth="1"/>
  </cols>
  <sheetData>
    <row r="1" ht="12.75">
      <c r="K1" s="9" t="s">
        <v>39</v>
      </c>
    </row>
    <row r="2" spans="2:11" ht="12.75">
      <c r="B2" s="178"/>
      <c r="K2" s="27" t="s">
        <v>215</v>
      </c>
    </row>
    <row r="3" spans="2:11" ht="12.75">
      <c r="B3" s="176"/>
      <c r="K3" s="1"/>
    </row>
    <row r="5" spans="2:11" ht="15.75">
      <c r="B5" s="187" t="s">
        <v>231</v>
      </c>
      <c r="C5" s="187"/>
      <c r="D5" s="187"/>
      <c r="E5" s="187"/>
      <c r="F5" s="187"/>
      <c r="G5" s="187"/>
      <c r="H5" s="187"/>
      <c r="I5" s="187"/>
      <c r="J5" s="187"/>
      <c r="K5" s="187"/>
    </row>
    <row r="6" spans="2:11" ht="15.75">
      <c r="B6" s="187" t="s">
        <v>2</v>
      </c>
      <c r="C6" s="187"/>
      <c r="D6" s="187"/>
      <c r="E6" s="187"/>
      <c r="F6" s="187"/>
      <c r="G6" s="187"/>
      <c r="H6" s="187"/>
      <c r="I6" s="187"/>
      <c r="J6" s="187"/>
      <c r="K6" s="187"/>
    </row>
    <row r="7" spans="2:11" ht="14.25">
      <c r="B7" s="188" t="s">
        <v>181</v>
      </c>
      <c r="C7" s="188"/>
      <c r="D7" s="188"/>
      <c r="E7" s="188"/>
      <c r="F7" s="188"/>
      <c r="G7" s="188"/>
      <c r="H7" s="188"/>
      <c r="I7" s="188"/>
      <c r="J7" s="188"/>
      <c r="K7" s="188"/>
    </row>
    <row r="8" ht="12.75">
      <c r="D8" s="7"/>
    </row>
    <row r="9" spans="4:5" ht="12.75">
      <c r="D9" s="7"/>
      <c r="E9" s="7"/>
    </row>
    <row r="10" spans="2:11" s="12" customFormat="1" ht="19.5" customHeight="1" thickBot="1">
      <c r="B10" s="186" t="s">
        <v>21</v>
      </c>
      <c r="C10" s="186"/>
      <c r="D10" s="72" t="s">
        <v>22</v>
      </c>
      <c r="E10" s="72" t="s">
        <v>23</v>
      </c>
      <c r="F10" s="11" t="s">
        <v>24</v>
      </c>
      <c r="G10" s="185" t="s">
        <v>25</v>
      </c>
      <c r="H10" s="186"/>
      <c r="I10" s="72" t="s">
        <v>26</v>
      </c>
      <c r="J10" s="72" t="s">
        <v>27</v>
      </c>
      <c r="K10" s="11" t="s">
        <v>32</v>
      </c>
    </row>
    <row r="11" spans="2:11" ht="15" customHeight="1" thickTop="1">
      <c r="B11" s="189" t="s">
        <v>0</v>
      </c>
      <c r="C11" s="190"/>
      <c r="D11" s="190"/>
      <c r="E11" s="190"/>
      <c r="F11" s="190"/>
      <c r="G11" s="191" t="s">
        <v>6</v>
      </c>
      <c r="H11" s="192"/>
      <c r="I11" s="193"/>
      <c r="J11" s="193"/>
      <c r="K11" s="194"/>
    </row>
    <row r="12" spans="2:11" ht="15" customHeight="1">
      <c r="B12" s="197" t="s">
        <v>3</v>
      </c>
      <c r="C12" s="198"/>
      <c r="D12" s="60" t="s">
        <v>183</v>
      </c>
      <c r="E12" s="60" t="s">
        <v>197</v>
      </c>
      <c r="F12" s="60" t="s">
        <v>213</v>
      </c>
      <c r="G12" s="197" t="s">
        <v>3</v>
      </c>
      <c r="H12" s="198"/>
      <c r="I12" s="60" t="s">
        <v>183</v>
      </c>
      <c r="J12" s="60" t="s">
        <v>197</v>
      </c>
      <c r="K12" s="172" t="s">
        <v>213</v>
      </c>
    </row>
    <row r="13" spans="2:11" ht="15" customHeight="1" thickBot="1">
      <c r="B13" s="195" t="s">
        <v>20</v>
      </c>
      <c r="C13" s="196"/>
      <c r="D13" s="61" t="s">
        <v>93</v>
      </c>
      <c r="E13" s="61" t="s">
        <v>93</v>
      </c>
      <c r="F13" s="61" t="s">
        <v>94</v>
      </c>
      <c r="G13" s="195" t="s">
        <v>20</v>
      </c>
      <c r="H13" s="196"/>
      <c r="I13" s="61" t="s">
        <v>93</v>
      </c>
      <c r="J13" s="61" t="s">
        <v>93</v>
      </c>
      <c r="K13" s="173" t="s">
        <v>94</v>
      </c>
    </row>
    <row r="14" spans="1:13" ht="15" customHeight="1" thickTop="1">
      <c r="A14" s="13" t="s">
        <v>71</v>
      </c>
      <c r="B14" s="21" t="s">
        <v>112</v>
      </c>
      <c r="C14" s="24"/>
      <c r="D14" s="24"/>
      <c r="E14" s="91"/>
      <c r="F14" s="15"/>
      <c r="G14" s="21" t="s">
        <v>136</v>
      </c>
      <c r="H14" s="111"/>
      <c r="I14" s="95"/>
      <c r="J14" s="95"/>
      <c r="K14" s="18"/>
      <c r="M14" s="7" t="e">
        <f>SUM(#REF!+#REF!)</f>
        <v>#REF!</v>
      </c>
    </row>
    <row r="15" spans="1:13" ht="15" customHeight="1">
      <c r="A15" s="13" t="s">
        <v>48</v>
      </c>
      <c r="B15" s="22"/>
      <c r="C15" s="25" t="s">
        <v>114</v>
      </c>
      <c r="D15" s="92">
        <v>116156711</v>
      </c>
      <c r="E15" s="82">
        <v>98975654</v>
      </c>
      <c r="F15" s="16">
        <f>Bevételek!N11</f>
        <v>133734077</v>
      </c>
      <c r="G15" s="22"/>
      <c r="H15" s="25" t="s">
        <v>137</v>
      </c>
      <c r="I15" s="82">
        <v>61591646</v>
      </c>
      <c r="J15" s="82">
        <v>57877369</v>
      </c>
      <c r="K15" s="19">
        <f>Kiadások!O11</f>
        <v>72458995</v>
      </c>
      <c r="M15" s="7" t="e">
        <f>SUM(#REF!+#REF!)</f>
        <v>#REF!</v>
      </c>
    </row>
    <row r="16" spans="1:11" ht="15" customHeight="1">
      <c r="A16" s="13" t="s">
        <v>40</v>
      </c>
      <c r="B16" s="22"/>
      <c r="C16" s="25" t="s">
        <v>101</v>
      </c>
      <c r="D16" s="92">
        <v>11203205</v>
      </c>
      <c r="E16" s="82">
        <v>9080365</v>
      </c>
      <c r="F16" s="16">
        <f>Bevételek!N15</f>
        <v>9400000</v>
      </c>
      <c r="G16" s="22"/>
      <c r="H16" s="57" t="s">
        <v>163</v>
      </c>
      <c r="I16" s="82">
        <v>14624897</v>
      </c>
      <c r="J16" s="82">
        <v>10058485</v>
      </c>
      <c r="K16" s="19">
        <f>Kiadások!O12</f>
        <v>11250590</v>
      </c>
    </row>
    <row r="17" spans="1:11" ht="15" customHeight="1">
      <c r="A17" s="13" t="s">
        <v>41</v>
      </c>
      <c r="B17" s="22"/>
      <c r="C17" s="25" t="s">
        <v>109</v>
      </c>
      <c r="D17" s="92">
        <v>13697582</v>
      </c>
      <c r="E17" s="82">
        <v>20012069</v>
      </c>
      <c r="F17" s="16">
        <f>Bevételek!N26</f>
        <v>26278404</v>
      </c>
      <c r="G17" s="22"/>
      <c r="H17" s="57" t="s">
        <v>139</v>
      </c>
      <c r="I17" s="82">
        <v>46976011</v>
      </c>
      <c r="J17" s="82">
        <v>52202894</v>
      </c>
      <c r="K17" s="19">
        <f>Kiadások!O13</f>
        <v>76535707</v>
      </c>
    </row>
    <row r="18" spans="1:14" ht="15" customHeight="1">
      <c r="A18" s="13" t="s">
        <v>42</v>
      </c>
      <c r="B18" s="22"/>
      <c r="C18" s="25" t="s">
        <v>110</v>
      </c>
      <c r="D18" s="92">
        <v>341040</v>
      </c>
      <c r="E18" s="82">
        <v>3575</v>
      </c>
      <c r="F18" s="16">
        <f>Bevételek!N27</f>
        <v>0</v>
      </c>
      <c r="G18" s="22"/>
      <c r="H18" s="57" t="s">
        <v>140</v>
      </c>
      <c r="I18" s="82">
        <v>1270200</v>
      </c>
      <c r="J18" s="82">
        <v>1251000</v>
      </c>
      <c r="K18" s="19">
        <f>Kiadások!O14</f>
        <v>3020200</v>
      </c>
      <c r="N18" s="10"/>
    </row>
    <row r="19" spans="1:14" ht="15" customHeight="1" thickBot="1">
      <c r="A19" s="13" t="s">
        <v>28</v>
      </c>
      <c r="B19" s="66"/>
      <c r="C19" s="120" t="s">
        <v>122</v>
      </c>
      <c r="D19" s="84"/>
      <c r="E19" s="109"/>
      <c r="F19" s="110">
        <f>Bevételek!N46+Bevételek!N47</f>
        <v>0</v>
      </c>
      <c r="G19" s="22"/>
      <c r="H19" s="57" t="s">
        <v>141</v>
      </c>
      <c r="I19" s="82">
        <v>14454664</v>
      </c>
      <c r="J19" s="82">
        <v>9518707</v>
      </c>
      <c r="K19" s="19">
        <f>Kiadások!O26</f>
        <v>17083637</v>
      </c>
      <c r="N19" s="10"/>
    </row>
    <row r="20" spans="1:14" ht="15" customHeight="1" thickBot="1" thickTop="1">
      <c r="A20" s="13" t="s">
        <v>29</v>
      </c>
      <c r="B20" s="8" t="s">
        <v>159</v>
      </c>
      <c r="C20" s="55"/>
      <c r="D20" s="94">
        <f>SUM(D14:D19)</f>
        <v>141398538</v>
      </c>
      <c r="E20" s="94">
        <f>SUM(E14:E19)</f>
        <v>128071663</v>
      </c>
      <c r="F20" s="59">
        <f>SUM(F14:F19)</f>
        <v>169412481</v>
      </c>
      <c r="G20" s="8" t="s">
        <v>160</v>
      </c>
      <c r="H20" s="55"/>
      <c r="I20" s="94">
        <f>SUM(I15:I19)</f>
        <v>138917418</v>
      </c>
      <c r="J20" s="94">
        <f>SUM(J15:J19)</f>
        <v>130908455</v>
      </c>
      <c r="K20" s="62">
        <f>SUM(K15:K19)</f>
        <v>180349129</v>
      </c>
      <c r="M20" s="7" t="e">
        <f>SUM(K17+K18+#REF!+#REF!)</f>
        <v>#REF!</v>
      </c>
      <c r="N20" s="10"/>
    </row>
    <row r="21" spans="1:14" s="112" customFormat="1" ht="15" customHeight="1" thickTop="1">
      <c r="A21" s="13" t="s">
        <v>30</v>
      </c>
      <c r="B21" s="119" t="s">
        <v>113</v>
      </c>
      <c r="C21" s="115"/>
      <c r="D21" s="116"/>
      <c r="E21" s="116"/>
      <c r="F21" s="117"/>
      <c r="G21" s="119" t="s">
        <v>143</v>
      </c>
      <c r="H21" s="115"/>
      <c r="I21" s="116"/>
      <c r="J21" s="116"/>
      <c r="K21" s="118"/>
      <c r="M21" s="113"/>
      <c r="N21" s="114"/>
    </row>
    <row r="22" spans="1:14" ht="15" customHeight="1">
      <c r="A22" s="13" t="s">
        <v>31</v>
      </c>
      <c r="B22" s="22"/>
      <c r="C22" s="57" t="s">
        <v>115</v>
      </c>
      <c r="D22" s="82">
        <v>14997814</v>
      </c>
      <c r="E22" s="82">
        <v>40639990</v>
      </c>
      <c r="F22" s="16">
        <f>Bevételek!N30</f>
        <v>30488523</v>
      </c>
      <c r="G22" s="22"/>
      <c r="H22" s="57" t="s">
        <v>144</v>
      </c>
      <c r="I22" s="82">
        <v>3364276</v>
      </c>
      <c r="J22" s="82">
        <v>21547533</v>
      </c>
      <c r="K22" s="19">
        <f>Kiadások!O38</f>
        <v>52670994</v>
      </c>
      <c r="N22" s="10"/>
    </row>
    <row r="23" spans="1:14" ht="15" customHeight="1">
      <c r="A23" s="13" t="s">
        <v>7</v>
      </c>
      <c r="B23" s="22"/>
      <c r="C23" s="57" t="s">
        <v>116</v>
      </c>
      <c r="D23" s="82"/>
      <c r="E23" s="82"/>
      <c r="F23" s="16">
        <f>Bevételek!N31</f>
        <v>0</v>
      </c>
      <c r="G23" s="22"/>
      <c r="H23" s="57" t="s">
        <v>145</v>
      </c>
      <c r="I23" s="82">
        <v>47715188</v>
      </c>
      <c r="J23" s="82">
        <v>825500</v>
      </c>
      <c r="K23" s="19">
        <f>Kiadások!O39</f>
        <v>17139000</v>
      </c>
      <c r="N23" s="10"/>
    </row>
    <row r="24" spans="1:14" ht="15" customHeight="1" thickBot="1">
      <c r="A24" s="13" t="s">
        <v>8</v>
      </c>
      <c r="B24" s="23"/>
      <c r="C24" s="58" t="s">
        <v>168</v>
      </c>
      <c r="D24" s="84">
        <v>0</v>
      </c>
      <c r="E24" s="84">
        <v>0</v>
      </c>
      <c r="F24" s="17">
        <f>Bevételek!N32</f>
        <v>0</v>
      </c>
      <c r="G24" s="26"/>
      <c r="H24" s="57" t="s">
        <v>146</v>
      </c>
      <c r="I24" s="82">
        <v>0</v>
      </c>
      <c r="J24" s="82">
        <v>0</v>
      </c>
      <c r="K24" s="19">
        <f>Kiadások!O40</f>
        <v>0</v>
      </c>
      <c r="N24" s="10"/>
    </row>
    <row r="25" spans="1:14" ht="15" customHeight="1" thickBot="1" thickTop="1">
      <c r="A25" s="13" t="s">
        <v>9</v>
      </c>
      <c r="B25" s="8" t="s">
        <v>161</v>
      </c>
      <c r="C25" s="55"/>
      <c r="D25" s="94">
        <f>SUM(D22:D24)</f>
        <v>14997814</v>
      </c>
      <c r="E25" s="94">
        <f>SUM(E22:E24)</f>
        <v>40639990</v>
      </c>
      <c r="F25" s="59">
        <f>SUM(F22:F24)</f>
        <v>30488523</v>
      </c>
      <c r="G25" s="8" t="s">
        <v>162</v>
      </c>
      <c r="H25" s="55"/>
      <c r="I25" s="94">
        <f>SUM(I22:I24)</f>
        <v>51079464</v>
      </c>
      <c r="J25" s="94">
        <f>SUM(J22:J24)</f>
        <v>22373033</v>
      </c>
      <c r="K25" s="62">
        <f>SUM(K22:K24)</f>
        <v>69809994</v>
      </c>
      <c r="N25" s="10"/>
    </row>
    <row r="26" spans="1:14" ht="15" customHeight="1" thickBot="1" thickTop="1">
      <c r="A26" s="13" t="s">
        <v>10</v>
      </c>
      <c r="B26" s="8" t="s">
        <v>11</v>
      </c>
      <c r="C26" s="55"/>
      <c r="D26" s="94">
        <f>D25+D20</f>
        <v>156396352</v>
      </c>
      <c r="E26" s="94">
        <f>E25+E20</f>
        <v>168711653</v>
      </c>
      <c r="F26" s="59">
        <f>F25+F20</f>
        <v>199901004</v>
      </c>
      <c r="G26" s="8" t="s">
        <v>12</v>
      </c>
      <c r="H26" s="55"/>
      <c r="I26" s="121">
        <f>I25+I20</f>
        <v>189996882</v>
      </c>
      <c r="J26" s="94">
        <f>J25+J20</f>
        <v>153281488</v>
      </c>
      <c r="K26" s="122">
        <f>K25+K20</f>
        <v>250159123</v>
      </c>
      <c r="N26" s="10"/>
    </row>
    <row r="27" spans="1:14" ht="15" customHeight="1" thickBot="1" thickTop="1">
      <c r="A27" s="13" t="s">
        <v>43</v>
      </c>
      <c r="B27" s="8" t="s">
        <v>13</v>
      </c>
      <c r="C27" s="55"/>
      <c r="D27" s="94"/>
      <c r="E27" s="94"/>
      <c r="F27" s="59">
        <f>K26-F26</f>
        <v>50258119</v>
      </c>
      <c r="G27" s="8" t="s">
        <v>14</v>
      </c>
      <c r="H27" s="55"/>
      <c r="I27" s="94">
        <f>D26-I26</f>
        <v>-33600530</v>
      </c>
      <c r="J27" s="94">
        <f>E26-J26</f>
        <v>15430165</v>
      </c>
      <c r="K27" s="62"/>
      <c r="N27" s="7"/>
    </row>
    <row r="28" spans="1:15" ht="15" customHeight="1" thickBot="1" thickTop="1">
      <c r="A28" s="13" t="s">
        <v>44</v>
      </c>
      <c r="B28" s="68" t="s">
        <v>72</v>
      </c>
      <c r="C28" s="69"/>
      <c r="D28" s="96"/>
      <c r="E28" s="96"/>
      <c r="F28" s="96"/>
      <c r="G28" s="68" t="s">
        <v>86</v>
      </c>
      <c r="H28" s="69"/>
      <c r="I28" s="96">
        <f>D20-I20</f>
        <v>2481120</v>
      </c>
      <c r="J28" s="96">
        <f>E20-J20</f>
        <v>-2836792</v>
      </c>
      <c r="K28" s="71">
        <f>F20-K20</f>
        <v>-10936648</v>
      </c>
      <c r="L28" s="7"/>
      <c r="N28" s="7"/>
      <c r="O28" s="7"/>
    </row>
    <row r="29" spans="1:14" ht="15" customHeight="1" thickBot="1" thickTop="1">
      <c r="A29" s="13" t="s">
        <v>45</v>
      </c>
      <c r="B29" s="68" t="s">
        <v>73</v>
      </c>
      <c r="C29" s="69"/>
      <c r="D29" s="96"/>
      <c r="E29" s="96"/>
      <c r="F29" s="70">
        <f>K25-F25</f>
        <v>39321471</v>
      </c>
      <c r="G29" s="68" t="s">
        <v>87</v>
      </c>
      <c r="H29" s="69"/>
      <c r="I29" s="96">
        <f>D25-I25</f>
        <v>-36081650</v>
      </c>
      <c r="J29" s="96">
        <f>E25-J25</f>
        <v>18266957</v>
      </c>
      <c r="K29" s="96"/>
      <c r="N29" s="7"/>
    </row>
    <row r="30" spans="1:14" ht="15" customHeight="1" thickTop="1">
      <c r="A30" s="13" t="s">
        <v>46</v>
      </c>
      <c r="B30" s="21" t="s">
        <v>126</v>
      </c>
      <c r="C30" s="56"/>
      <c r="D30" s="95"/>
      <c r="E30" s="95"/>
      <c r="F30" s="15"/>
      <c r="G30" s="21" t="s">
        <v>149</v>
      </c>
      <c r="H30" s="56"/>
      <c r="I30" s="95"/>
      <c r="J30" s="95"/>
      <c r="K30" s="18"/>
      <c r="M30" s="7" t="e">
        <f>SUM(#REF!)</f>
        <v>#REF!</v>
      </c>
      <c r="N30" s="7"/>
    </row>
    <row r="31" spans="1:14" ht="15" customHeight="1">
      <c r="A31" s="13" t="s">
        <v>47</v>
      </c>
      <c r="B31" s="22"/>
      <c r="C31" s="57" t="s">
        <v>121</v>
      </c>
      <c r="D31" s="82"/>
      <c r="E31" s="82"/>
      <c r="F31" s="16">
        <f>Bevételek!N36</f>
        <v>0</v>
      </c>
      <c r="G31" s="22"/>
      <c r="H31" s="57" t="s">
        <v>150</v>
      </c>
      <c r="I31" s="82"/>
      <c r="J31" s="82"/>
      <c r="K31" s="19">
        <f>Kiadások!O44</f>
        <v>0</v>
      </c>
      <c r="M31" s="7" t="e">
        <f>SUM(#REF!)</f>
        <v>#REF!</v>
      </c>
      <c r="N31" s="7"/>
    </row>
    <row r="32" spans="1:14" ht="15" customHeight="1">
      <c r="A32" s="13" t="s">
        <v>57</v>
      </c>
      <c r="B32" s="22"/>
      <c r="C32" s="57" t="s">
        <v>211</v>
      </c>
      <c r="D32" s="82"/>
      <c r="E32" s="82"/>
      <c r="F32" s="16"/>
      <c r="G32" s="22"/>
      <c r="H32" s="57" t="s">
        <v>209</v>
      </c>
      <c r="I32" s="82"/>
      <c r="J32" s="82"/>
      <c r="K32" s="19"/>
      <c r="N32" s="7"/>
    </row>
    <row r="33" spans="1:14" ht="15" customHeight="1">
      <c r="A33" s="13" t="s">
        <v>58</v>
      </c>
      <c r="B33" s="22"/>
      <c r="C33" s="57" t="s">
        <v>182</v>
      </c>
      <c r="D33" s="82"/>
      <c r="E33" s="82"/>
      <c r="F33" s="16">
        <v>269746</v>
      </c>
      <c r="G33" s="22"/>
      <c r="H33" s="57" t="s">
        <v>195</v>
      </c>
      <c r="I33" s="82"/>
      <c r="J33" s="82"/>
      <c r="K33" s="19"/>
      <c r="N33" s="7"/>
    </row>
    <row r="34" spans="1:14" ht="15" customHeight="1">
      <c r="A34" s="13" t="s">
        <v>59</v>
      </c>
      <c r="B34" s="22"/>
      <c r="C34" s="57" t="s">
        <v>164</v>
      </c>
      <c r="D34" s="82">
        <v>68274712</v>
      </c>
      <c r="E34" s="82">
        <v>34681481</v>
      </c>
      <c r="F34" s="16">
        <f>Bevételek!E44</f>
        <v>50036625</v>
      </c>
      <c r="G34" s="22"/>
      <c r="H34" s="57"/>
      <c r="I34" s="82"/>
      <c r="J34" s="82"/>
      <c r="K34" s="19"/>
      <c r="N34" s="7"/>
    </row>
    <row r="35" spans="1:14" ht="15" customHeight="1">
      <c r="A35" s="13" t="s">
        <v>60</v>
      </c>
      <c r="B35" s="22"/>
      <c r="C35" s="57" t="s">
        <v>194</v>
      </c>
      <c r="D35" s="82">
        <v>1617744</v>
      </c>
      <c r="E35" s="82">
        <v>3570091</v>
      </c>
      <c r="F35" s="16">
        <v>3477195</v>
      </c>
      <c r="G35" s="22"/>
      <c r="H35" s="57" t="s">
        <v>196</v>
      </c>
      <c r="I35" s="82">
        <v>1610445</v>
      </c>
      <c r="J35" s="82">
        <v>3375366</v>
      </c>
      <c r="K35" s="19">
        <v>3525447</v>
      </c>
      <c r="M35" s="7">
        <f>SUM(K22:K23)</f>
        <v>69809994</v>
      </c>
      <c r="N35" s="7"/>
    </row>
    <row r="36" spans="1:11" ht="15" customHeight="1" thickBot="1">
      <c r="A36" s="13" t="s">
        <v>61</v>
      </c>
      <c r="B36" s="23"/>
      <c r="C36" s="58"/>
      <c r="D36" s="84"/>
      <c r="E36" s="84"/>
      <c r="F36" s="17"/>
      <c r="G36" s="26"/>
      <c r="H36" s="63"/>
      <c r="I36" s="93"/>
      <c r="J36" s="93"/>
      <c r="K36" s="64"/>
    </row>
    <row r="37" spans="1:11" ht="15" customHeight="1" thickBot="1" thickTop="1">
      <c r="A37" s="13" t="s">
        <v>62</v>
      </c>
      <c r="B37" s="8" t="s">
        <v>15</v>
      </c>
      <c r="C37" s="55"/>
      <c r="D37" s="94">
        <f>SUM(D30:D36)</f>
        <v>69892456</v>
      </c>
      <c r="E37" s="94">
        <f>SUM(E30:E35)</f>
        <v>38251572</v>
      </c>
      <c r="F37" s="59">
        <f>SUM(F30:F35)</f>
        <v>53783566</v>
      </c>
      <c r="G37" s="23"/>
      <c r="H37" s="58"/>
      <c r="I37" s="84"/>
      <c r="J37" s="84"/>
      <c r="K37" s="20"/>
    </row>
    <row r="38" spans="1:11" ht="15" customHeight="1" thickBot="1" thickTop="1">
      <c r="A38" s="13" t="s">
        <v>63</v>
      </c>
      <c r="B38" s="8" t="s">
        <v>17</v>
      </c>
      <c r="C38" s="55"/>
      <c r="D38" s="94">
        <f>D37-I38</f>
        <v>68282011</v>
      </c>
      <c r="E38" s="94">
        <f>E37-J38</f>
        <v>34876206</v>
      </c>
      <c r="F38" s="59">
        <f>F37-K38</f>
        <v>50258119</v>
      </c>
      <c r="G38" s="85" t="s">
        <v>16</v>
      </c>
      <c r="H38" s="97"/>
      <c r="I38" s="94">
        <f>SUM(I30:I37)</f>
        <v>1610445</v>
      </c>
      <c r="J38" s="94">
        <f>SUM(J30:J37)</f>
        <v>3375366</v>
      </c>
      <c r="K38" s="62">
        <f>SUM(K30:K37)</f>
        <v>3525447</v>
      </c>
    </row>
    <row r="39" spans="1:11" ht="15" customHeight="1" thickBot="1" thickTop="1">
      <c r="A39" s="13" t="s">
        <v>64</v>
      </c>
      <c r="B39" s="8" t="s">
        <v>18</v>
      </c>
      <c r="C39" s="55"/>
      <c r="D39" s="94">
        <f>SUM(D37+D26)</f>
        <v>226288808</v>
      </c>
      <c r="E39" s="94">
        <f>SUM(E37+E26)</f>
        <v>206963225</v>
      </c>
      <c r="F39" s="59">
        <f>F37+F26</f>
        <v>253684570</v>
      </c>
      <c r="G39" s="8" t="s">
        <v>19</v>
      </c>
      <c r="H39" s="55"/>
      <c r="I39" s="94">
        <f>SUM(I38+I26)</f>
        <v>191607327</v>
      </c>
      <c r="J39" s="94">
        <f>SUM(J38+J26)</f>
        <v>156656854</v>
      </c>
      <c r="K39" s="62">
        <f>K38+K26</f>
        <v>253684570</v>
      </c>
    </row>
    <row r="40" ht="15" customHeight="1" thickTop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 hidden="1"/>
    <row r="50" ht="15" customHeight="1" hidden="1"/>
    <row r="51" ht="15" customHeight="1" hidden="1"/>
    <row r="52" ht="15" customHeight="1" hidden="1"/>
    <row r="53" ht="15" customHeight="1" hidden="1" thickTop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</sheetData>
  <sheetProtection/>
  <mergeCells count="11">
    <mergeCell ref="B13:C13"/>
    <mergeCell ref="G13:H13"/>
    <mergeCell ref="B12:C12"/>
    <mergeCell ref="G12:H12"/>
    <mergeCell ref="B10:C10"/>
    <mergeCell ref="G10:H10"/>
    <mergeCell ref="B5:K5"/>
    <mergeCell ref="B6:K6"/>
    <mergeCell ref="B7:K7"/>
    <mergeCell ref="B11:F11"/>
    <mergeCell ref="G11:K11"/>
  </mergeCells>
  <printOptions horizontalCentered="1" verticalCentered="1"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0">
      <pane xSplit="8070" ySplit="1830" topLeftCell="A22" activePane="bottomLeft" state="split"/>
      <selection pane="topLeft" activeCell="F36" sqref="F36"/>
      <selection pane="topRight" activeCell="N8" sqref="N8:P8"/>
      <selection pane="bottomLeft" activeCell="C1" sqref="C1:C2"/>
      <selection pane="bottomRight" activeCell="F12" sqref="F12"/>
    </sheetView>
  </sheetViews>
  <sheetFormatPr defaultColWidth="9.140625" defaultRowHeight="12.75"/>
  <cols>
    <col min="1" max="1" width="5.140625" style="2" customWidth="1"/>
    <col min="2" max="2" width="5.57421875" style="2" customWidth="1"/>
    <col min="3" max="3" width="8.57421875" style="2" customWidth="1"/>
    <col min="4" max="4" width="64.28125" style="2" customWidth="1"/>
    <col min="5" max="10" width="14.7109375" style="7" customWidth="1"/>
    <col min="11" max="13" width="14.7109375" style="7" hidden="1" customWidth="1"/>
    <col min="14" max="16" width="14.7109375" style="7" customWidth="1"/>
    <col min="17" max="16384" width="9.140625" style="2" customWidth="1"/>
  </cols>
  <sheetData>
    <row r="1" spans="3:16" ht="12.75">
      <c r="C1" s="178"/>
      <c r="P1" s="9"/>
    </row>
    <row r="2" spans="3:16" ht="12.75">
      <c r="C2" s="176"/>
      <c r="P2" s="27"/>
    </row>
    <row r="3" spans="2:16" ht="15.75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2:16" ht="12.7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2:16" ht="12.75">
      <c r="B5" s="98"/>
      <c r="C5" s="98"/>
      <c r="D5" s="98"/>
      <c r="E5" s="142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7" spans="2:16" s="98" customFormat="1" ht="15" customHeight="1">
      <c r="B7" s="14" t="s">
        <v>21</v>
      </c>
      <c r="C7" s="207" t="s">
        <v>22</v>
      </c>
      <c r="D7" s="208"/>
      <c r="E7" s="123" t="s">
        <v>23</v>
      </c>
      <c r="F7" s="123" t="s">
        <v>24</v>
      </c>
      <c r="G7" s="123" t="s">
        <v>25</v>
      </c>
      <c r="H7" s="123" t="s">
        <v>26</v>
      </c>
      <c r="I7" s="123" t="s">
        <v>27</v>
      </c>
      <c r="J7" s="123" t="s">
        <v>32</v>
      </c>
      <c r="K7" s="123" t="s">
        <v>38</v>
      </c>
      <c r="L7" s="123" t="s">
        <v>68</v>
      </c>
      <c r="M7" s="123" t="s">
        <v>69</v>
      </c>
      <c r="N7" s="123" t="s">
        <v>33</v>
      </c>
      <c r="O7" s="123" t="s">
        <v>34</v>
      </c>
      <c r="P7" s="123" t="s">
        <v>37</v>
      </c>
    </row>
    <row r="8" spans="1:16" s="90" customFormat="1" ht="30" customHeight="1">
      <c r="A8" s="133"/>
      <c r="B8" s="199" t="s">
        <v>3</v>
      </c>
      <c r="C8" s="200"/>
      <c r="D8" s="200"/>
      <c r="E8" s="201" t="s">
        <v>228</v>
      </c>
      <c r="F8" s="201"/>
      <c r="G8" s="201"/>
      <c r="H8" s="201" t="s">
        <v>230</v>
      </c>
      <c r="I8" s="201"/>
      <c r="J8" s="201"/>
      <c r="K8" s="202" t="s">
        <v>133</v>
      </c>
      <c r="L8" s="203"/>
      <c r="M8" s="204"/>
      <c r="N8" s="202" t="s">
        <v>134</v>
      </c>
      <c r="O8" s="203"/>
      <c r="P8" s="204"/>
    </row>
    <row r="9" spans="1:16" ht="30" customHeight="1">
      <c r="A9" s="134"/>
      <c r="B9" s="199" t="s">
        <v>98</v>
      </c>
      <c r="C9" s="200"/>
      <c r="D9" s="200"/>
      <c r="E9" s="135" t="s">
        <v>212</v>
      </c>
      <c r="F9" s="135" t="s">
        <v>128</v>
      </c>
      <c r="G9" s="135" t="s">
        <v>129</v>
      </c>
      <c r="H9" s="135" t="s">
        <v>212</v>
      </c>
      <c r="I9" s="135" t="s">
        <v>128</v>
      </c>
      <c r="J9" s="135" t="s">
        <v>129</v>
      </c>
      <c r="K9" s="135" t="s">
        <v>132</v>
      </c>
      <c r="L9" s="135" t="s">
        <v>128</v>
      </c>
      <c r="M9" s="135" t="s">
        <v>129</v>
      </c>
      <c r="N9" s="135" t="s">
        <v>212</v>
      </c>
      <c r="O9" s="135" t="s">
        <v>128</v>
      </c>
      <c r="P9" s="135" t="s">
        <v>129</v>
      </c>
    </row>
    <row r="10" spans="1:16" ht="12.75">
      <c r="A10" s="129" t="s">
        <v>71</v>
      </c>
      <c r="B10" s="130" t="s">
        <v>118</v>
      </c>
      <c r="C10" s="102" t="s">
        <v>112</v>
      </c>
      <c r="D10" s="102"/>
      <c r="E10" s="103"/>
      <c r="F10" s="82"/>
      <c r="G10" s="82"/>
      <c r="H10" s="103"/>
      <c r="I10" s="82"/>
      <c r="J10" s="82"/>
      <c r="K10" s="103"/>
      <c r="L10" s="82"/>
      <c r="M10" s="82"/>
      <c r="N10" s="103"/>
      <c r="O10" s="82"/>
      <c r="P10" s="82"/>
    </row>
    <row r="11" spans="1:16" ht="12.75">
      <c r="A11" s="129" t="s">
        <v>48</v>
      </c>
      <c r="B11" s="25"/>
      <c r="C11" s="81" t="s">
        <v>114</v>
      </c>
      <c r="D11" s="81"/>
      <c r="E11" s="82">
        <v>133734077</v>
      </c>
      <c r="F11" s="82">
        <v>129734077</v>
      </c>
      <c r="G11" s="82">
        <v>4000000</v>
      </c>
      <c r="H11" s="82"/>
      <c r="I11" s="82">
        <f>H11</f>
        <v>0</v>
      </c>
      <c r="J11" s="82"/>
      <c r="K11" s="82"/>
      <c r="L11" s="82"/>
      <c r="M11" s="82"/>
      <c r="N11" s="103">
        <f>H11+E11</f>
        <v>133734077</v>
      </c>
      <c r="O11" s="103">
        <f>I11+F11</f>
        <v>129734077</v>
      </c>
      <c r="P11" s="103">
        <f>J11+G11</f>
        <v>4000000</v>
      </c>
    </row>
    <row r="12" spans="1:16" ht="12.75">
      <c r="A12" s="129" t="s">
        <v>40</v>
      </c>
      <c r="B12" s="25"/>
      <c r="C12" s="104" t="s">
        <v>99</v>
      </c>
      <c r="D12" s="25" t="s">
        <v>185</v>
      </c>
      <c r="E12" s="82">
        <v>57948204</v>
      </c>
      <c r="F12" s="82">
        <f aca="true" t="shared" si="0" ref="F12:F27">E12</f>
        <v>57948204</v>
      </c>
      <c r="G12" s="82"/>
      <c r="H12" s="82"/>
      <c r="I12" s="82"/>
      <c r="J12" s="82"/>
      <c r="K12" s="82"/>
      <c r="L12" s="82"/>
      <c r="M12" s="82"/>
      <c r="N12" s="103">
        <f aca="true" t="shared" si="1" ref="N12:N27">H12+E12</f>
        <v>57948204</v>
      </c>
      <c r="O12" s="103">
        <f aca="true" t="shared" si="2" ref="O12:O27">I12+F12</f>
        <v>57948204</v>
      </c>
      <c r="P12" s="103">
        <f aca="true" t="shared" si="3" ref="P12:P27">J12+G12</f>
        <v>0</v>
      </c>
    </row>
    <row r="13" spans="1:16" ht="12.75">
      <c r="A13" s="129" t="s">
        <v>41</v>
      </c>
      <c r="B13" s="25"/>
      <c r="C13" s="105"/>
      <c r="D13" s="25" t="s">
        <v>186</v>
      </c>
      <c r="E13" s="82"/>
      <c r="F13" s="82">
        <f t="shared" si="0"/>
        <v>0</v>
      </c>
      <c r="G13" s="82"/>
      <c r="H13" s="82"/>
      <c r="I13" s="82"/>
      <c r="J13" s="82"/>
      <c r="K13" s="82"/>
      <c r="L13" s="82"/>
      <c r="M13" s="82"/>
      <c r="N13" s="103">
        <f t="shared" si="1"/>
        <v>0</v>
      </c>
      <c r="O13" s="103">
        <f t="shared" si="2"/>
        <v>0</v>
      </c>
      <c r="P13" s="103">
        <f t="shared" si="3"/>
        <v>0</v>
      </c>
    </row>
    <row r="14" spans="1:16" ht="12.75">
      <c r="A14" s="129" t="s">
        <v>42</v>
      </c>
      <c r="B14" s="25"/>
      <c r="C14" s="105"/>
      <c r="D14" s="25" t="s">
        <v>100</v>
      </c>
      <c r="E14" s="82"/>
      <c r="F14" s="82"/>
      <c r="G14" s="82"/>
      <c r="H14" s="82"/>
      <c r="I14" s="82"/>
      <c r="J14" s="82"/>
      <c r="K14" s="82"/>
      <c r="L14" s="82"/>
      <c r="M14" s="82"/>
      <c r="N14" s="103">
        <f t="shared" si="1"/>
        <v>0</v>
      </c>
      <c r="O14" s="103">
        <f t="shared" si="2"/>
        <v>0</v>
      </c>
      <c r="P14" s="103">
        <f t="shared" si="3"/>
        <v>0</v>
      </c>
    </row>
    <row r="15" spans="1:16" ht="12.75">
      <c r="A15" s="129" t="s">
        <v>28</v>
      </c>
      <c r="B15" s="25"/>
      <c r="C15" s="81" t="s">
        <v>101</v>
      </c>
      <c r="D15" s="81"/>
      <c r="E15" s="82">
        <v>9400000</v>
      </c>
      <c r="F15" s="82">
        <f t="shared" si="0"/>
        <v>9400000</v>
      </c>
      <c r="G15" s="82">
        <v>0</v>
      </c>
      <c r="H15" s="82"/>
      <c r="I15" s="82"/>
      <c r="J15" s="82"/>
      <c r="K15" s="82"/>
      <c r="L15" s="82"/>
      <c r="M15" s="82"/>
      <c r="N15" s="103">
        <f t="shared" si="1"/>
        <v>9400000</v>
      </c>
      <c r="O15" s="103">
        <f t="shared" si="2"/>
        <v>9400000</v>
      </c>
      <c r="P15" s="103">
        <f t="shared" si="3"/>
        <v>0</v>
      </c>
    </row>
    <row r="16" spans="1:16" ht="12.75">
      <c r="A16" s="129" t="s">
        <v>29</v>
      </c>
      <c r="B16" s="25"/>
      <c r="C16" s="104" t="s">
        <v>99</v>
      </c>
      <c r="D16" s="25" t="s">
        <v>102</v>
      </c>
      <c r="E16" s="82"/>
      <c r="F16" s="82">
        <f t="shared" si="0"/>
        <v>0</v>
      </c>
      <c r="G16" s="82"/>
      <c r="H16" s="82"/>
      <c r="I16" s="82"/>
      <c r="J16" s="82"/>
      <c r="K16" s="82"/>
      <c r="L16" s="82"/>
      <c r="M16" s="82"/>
      <c r="N16" s="103">
        <f t="shared" si="1"/>
        <v>0</v>
      </c>
      <c r="O16" s="103">
        <f t="shared" si="2"/>
        <v>0</v>
      </c>
      <c r="P16" s="103">
        <f t="shared" si="3"/>
        <v>0</v>
      </c>
    </row>
    <row r="17" spans="1:16" ht="12.75">
      <c r="A17" s="129" t="s">
        <v>30</v>
      </c>
      <c r="B17" s="25"/>
      <c r="C17" s="105"/>
      <c r="D17" s="25" t="s">
        <v>103</v>
      </c>
      <c r="E17" s="82">
        <v>2000000</v>
      </c>
      <c r="F17" s="82">
        <f t="shared" si="0"/>
        <v>2000000</v>
      </c>
      <c r="G17" s="82"/>
      <c r="H17" s="82"/>
      <c r="I17" s="82"/>
      <c r="J17" s="82"/>
      <c r="K17" s="82"/>
      <c r="L17" s="82"/>
      <c r="M17" s="82"/>
      <c r="N17" s="103">
        <f t="shared" si="1"/>
        <v>2000000</v>
      </c>
      <c r="O17" s="103">
        <f t="shared" si="2"/>
        <v>2000000</v>
      </c>
      <c r="P17" s="103">
        <f t="shared" si="3"/>
        <v>0</v>
      </c>
    </row>
    <row r="18" spans="1:16" ht="12.75">
      <c r="A18" s="129" t="s">
        <v>31</v>
      </c>
      <c r="B18" s="25"/>
      <c r="C18" s="105"/>
      <c r="D18" s="25" t="s">
        <v>104</v>
      </c>
      <c r="E18" s="82"/>
      <c r="F18" s="82">
        <f t="shared" si="0"/>
        <v>0</v>
      </c>
      <c r="G18" s="82"/>
      <c r="H18" s="82"/>
      <c r="I18" s="82"/>
      <c r="J18" s="82"/>
      <c r="K18" s="82"/>
      <c r="L18" s="82"/>
      <c r="M18" s="82"/>
      <c r="N18" s="103">
        <f t="shared" si="1"/>
        <v>0</v>
      </c>
      <c r="O18" s="103">
        <f t="shared" si="2"/>
        <v>0</v>
      </c>
      <c r="P18" s="103">
        <f t="shared" si="3"/>
        <v>0</v>
      </c>
    </row>
    <row r="19" spans="1:16" ht="12.75">
      <c r="A19" s="129" t="s">
        <v>7</v>
      </c>
      <c r="B19" s="25"/>
      <c r="C19" s="105"/>
      <c r="D19" s="25" t="s">
        <v>105</v>
      </c>
      <c r="E19" s="82">
        <v>6000000</v>
      </c>
      <c r="F19" s="82">
        <f t="shared" si="0"/>
        <v>6000000</v>
      </c>
      <c r="G19" s="82"/>
      <c r="H19" s="82"/>
      <c r="I19" s="82"/>
      <c r="J19" s="82"/>
      <c r="K19" s="82"/>
      <c r="L19" s="82"/>
      <c r="M19" s="82"/>
      <c r="N19" s="103">
        <f t="shared" si="1"/>
        <v>6000000</v>
      </c>
      <c r="O19" s="103">
        <f t="shared" si="2"/>
        <v>6000000</v>
      </c>
      <c r="P19" s="103">
        <f t="shared" si="3"/>
        <v>0</v>
      </c>
    </row>
    <row r="20" spans="1:16" ht="12.75">
      <c r="A20" s="129" t="s">
        <v>8</v>
      </c>
      <c r="B20" s="25"/>
      <c r="C20" s="105"/>
      <c r="D20" s="25" t="s">
        <v>107</v>
      </c>
      <c r="E20" s="82"/>
      <c r="F20" s="82">
        <f t="shared" si="0"/>
        <v>0</v>
      </c>
      <c r="G20" s="82"/>
      <c r="H20" s="82"/>
      <c r="I20" s="82"/>
      <c r="J20" s="82"/>
      <c r="K20" s="82"/>
      <c r="L20" s="82"/>
      <c r="M20" s="82"/>
      <c r="N20" s="103">
        <f t="shared" si="1"/>
        <v>0</v>
      </c>
      <c r="O20" s="103">
        <f t="shared" si="2"/>
        <v>0</v>
      </c>
      <c r="P20" s="103">
        <f t="shared" si="3"/>
        <v>0</v>
      </c>
    </row>
    <row r="21" spans="1:16" ht="12.75">
      <c r="A21" s="129" t="s">
        <v>9</v>
      </c>
      <c r="B21" s="25"/>
      <c r="C21" s="105"/>
      <c r="D21" s="25" t="s">
        <v>171</v>
      </c>
      <c r="E21" s="82">
        <v>400000</v>
      </c>
      <c r="F21" s="82">
        <f t="shared" si="0"/>
        <v>400000</v>
      </c>
      <c r="G21" s="82"/>
      <c r="H21" s="82"/>
      <c r="I21" s="82"/>
      <c r="J21" s="82"/>
      <c r="K21" s="82"/>
      <c r="L21" s="82"/>
      <c r="M21" s="82"/>
      <c r="N21" s="103">
        <f t="shared" si="1"/>
        <v>400000</v>
      </c>
      <c r="O21" s="103">
        <f t="shared" si="2"/>
        <v>400000</v>
      </c>
      <c r="P21" s="103">
        <f t="shared" si="3"/>
        <v>0</v>
      </c>
    </row>
    <row r="22" spans="1:16" ht="12.75">
      <c r="A22" s="129" t="s">
        <v>10</v>
      </c>
      <c r="B22" s="25"/>
      <c r="C22" s="105"/>
      <c r="D22" s="25" t="s">
        <v>172</v>
      </c>
      <c r="E22" s="82"/>
      <c r="F22" s="82">
        <f t="shared" si="0"/>
        <v>0</v>
      </c>
      <c r="G22" s="82"/>
      <c r="H22" s="82"/>
      <c r="I22" s="82"/>
      <c r="J22" s="82"/>
      <c r="K22" s="82"/>
      <c r="L22" s="82"/>
      <c r="M22" s="82"/>
      <c r="N22" s="103">
        <f t="shared" si="1"/>
        <v>0</v>
      </c>
      <c r="O22" s="103">
        <f t="shared" si="2"/>
        <v>0</v>
      </c>
      <c r="P22" s="103">
        <f t="shared" si="3"/>
        <v>0</v>
      </c>
    </row>
    <row r="23" spans="1:16" ht="12.75">
      <c r="A23" s="129" t="s">
        <v>43</v>
      </c>
      <c r="B23" s="25"/>
      <c r="C23" s="105"/>
      <c r="D23" s="25" t="s">
        <v>108</v>
      </c>
      <c r="E23" s="82">
        <v>1000000</v>
      </c>
      <c r="F23" s="82">
        <f t="shared" si="0"/>
        <v>1000000</v>
      </c>
      <c r="G23" s="82"/>
      <c r="H23" s="82"/>
      <c r="I23" s="82"/>
      <c r="J23" s="82"/>
      <c r="K23" s="82"/>
      <c r="L23" s="82"/>
      <c r="M23" s="82"/>
      <c r="N23" s="103">
        <f t="shared" si="1"/>
        <v>1000000</v>
      </c>
      <c r="O23" s="103">
        <f t="shared" si="2"/>
        <v>1000000</v>
      </c>
      <c r="P23" s="103">
        <f t="shared" si="3"/>
        <v>0</v>
      </c>
    </row>
    <row r="24" spans="1:16" ht="12.75">
      <c r="A24" s="129" t="s">
        <v>44</v>
      </c>
      <c r="B24" s="25"/>
      <c r="C24" s="105"/>
      <c r="D24" s="25" t="s">
        <v>106</v>
      </c>
      <c r="E24" s="82"/>
      <c r="F24" s="82">
        <f t="shared" si="0"/>
        <v>0</v>
      </c>
      <c r="G24" s="82"/>
      <c r="H24" s="82"/>
      <c r="I24" s="82"/>
      <c r="J24" s="82"/>
      <c r="K24" s="82"/>
      <c r="L24" s="82"/>
      <c r="M24" s="82"/>
      <c r="N24" s="103">
        <f t="shared" si="1"/>
        <v>0</v>
      </c>
      <c r="O24" s="103">
        <f t="shared" si="2"/>
        <v>0</v>
      </c>
      <c r="P24" s="103">
        <f t="shared" si="3"/>
        <v>0</v>
      </c>
    </row>
    <row r="25" spans="1:16" ht="12.75">
      <c r="A25" s="129" t="s">
        <v>45</v>
      </c>
      <c r="B25" s="25"/>
      <c r="C25" s="105"/>
      <c r="D25" s="25" t="s">
        <v>187</v>
      </c>
      <c r="E25" s="82"/>
      <c r="F25" s="82">
        <f t="shared" si="0"/>
        <v>0</v>
      </c>
      <c r="G25" s="82"/>
      <c r="H25" s="82"/>
      <c r="I25" s="82"/>
      <c r="J25" s="82"/>
      <c r="K25" s="82"/>
      <c r="L25" s="82"/>
      <c r="M25" s="82"/>
      <c r="N25" s="103">
        <f t="shared" si="1"/>
        <v>0</v>
      </c>
      <c r="O25" s="103">
        <f t="shared" si="2"/>
        <v>0</v>
      </c>
      <c r="P25" s="103">
        <f t="shared" si="3"/>
        <v>0</v>
      </c>
    </row>
    <row r="26" spans="1:16" ht="12.75">
      <c r="A26" s="129" t="s">
        <v>46</v>
      </c>
      <c r="B26" s="25"/>
      <c r="C26" s="81" t="s">
        <v>109</v>
      </c>
      <c r="D26" s="81"/>
      <c r="E26" s="82">
        <v>18163850</v>
      </c>
      <c r="F26" s="82">
        <v>18163850</v>
      </c>
      <c r="G26" s="82"/>
      <c r="H26" s="82">
        <v>8114554</v>
      </c>
      <c r="I26" s="82">
        <v>8114554</v>
      </c>
      <c r="J26" s="82"/>
      <c r="K26" s="82"/>
      <c r="L26" s="82"/>
      <c r="M26" s="82"/>
      <c r="N26" s="103">
        <f t="shared" si="1"/>
        <v>26278404</v>
      </c>
      <c r="O26" s="103">
        <f t="shared" si="2"/>
        <v>26278404</v>
      </c>
      <c r="P26" s="103">
        <f t="shared" si="3"/>
        <v>0</v>
      </c>
    </row>
    <row r="27" spans="1:16" ht="12.75">
      <c r="A27" s="129" t="s">
        <v>47</v>
      </c>
      <c r="B27" s="25"/>
      <c r="C27" s="81" t="s">
        <v>110</v>
      </c>
      <c r="D27" s="81"/>
      <c r="E27" s="82">
        <v>0</v>
      </c>
      <c r="F27" s="82">
        <f t="shared" si="0"/>
        <v>0</v>
      </c>
      <c r="G27" s="82">
        <v>0</v>
      </c>
      <c r="H27" s="82"/>
      <c r="I27" s="82"/>
      <c r="J27" s="82"/>
      <c r="K27" s="82"/>
      <c r="L27" s="82"/>
      <c r="M27" s="82"/>
      <c r="N27" s="103">
        <f t="shared" si="1"/>
        <v>0</v>
      </c>
      <c r="O27" s="103">
        <f t="shared" si="2"/>
        <v>0</v>
      </c>
      <c r="P27" s="103">
        <f t="shared" si="3"/>
        <v>0</v>
      </c>
    </row>
    <row r="28" spans="1:16" s="99" customFormat="1" ht="15">
      <c r="A28" s="129" t="s">
        <v>57</v>
      </c>
      <c r="B28" s="131"/>
      <c r="C28" s="136" t="s">
        <v>111</v>
      </c>
      <c r="D28" s="137"/>
      <c r="E28" s="138">
        <f aca="true" t="shared" si="4" ref="E28:P28">E27+E26+E15+E11</f>
        <v>161297927</v>
      </c>
      <c r="F28" s="138">
        <f t="shared" si="4"/>
        <v>157297927</v>
      </c>
      <c r="G28" s="138">
        <f t="shared" si="4"/>
        <v>4000000</v>
      </c>
      <c r="H28" s="138">
        <f t="shared" si="4"/>
        <v>8114554</v>
      </c>
      <c r="I28" s="138">
        <f t="shared" si="4"/>
        <v>8114554</v>
      </c>
      <c r="J28" s="138">
        <f t="shared" si="4"/>
        <v>0</v>
      </c>
      <c r="K28" s="138">
        <f t="shared" si="4"/>
        <v>0</v>
      </c>
      <c r="L28" s="138">
        <f t="shared" si="4"/>
        <v>0</v>
      </c>
      <c r="M28" s="138">
        <f t="shared" si="4"/>
        <v>0</v>
      </c>
      <c r="N28" s="138">
        <f t="shared" si="4"/>
        <v>169412481</v>
      </c>
      <c r="O28" s="138">
        <f t="shared" si="4"/>
        <v>165412481</v>
      </c>
      <c r="P28" s="138">
        <f t="shared" si="4"/>
        <v>4000000</v>
      </c>
    </row>
    <row r="29" spans="1:16" ht="12.75">
      <c r="A29" s="129" t="s">
        <v>58</v>
      </c>
      <c r="B29" s="25" t="s">
        <v>119</v>
      </c>
      <c r="C29" s="81" t="s">
        <v>113</v>
      </c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ht="12.75">
      <c r="A30" s="129" t="s">
        <v>59</v>
      </c>
      <c r="B30" s="25"/>
      <c r="C30" s="81" t="s">
        <v>115</v>
      </c>
      <c r="D30" s="81"/>
      <c r="E30" s="82">
        <v>30488523</v>
      </c>
      <c r="F30" s="82">
        <v>30488523</v>
      </c>
      <c r="G30" s="82">
        <v>0</v>
      </c>
      <c r="H30" s="82"/>
      <c r="I30" s="82"/>
      <c r="J30" s="82"/>
      <c r="K30" s="82"/>
      <c r="L30" s="82"/>
      <c r="M30" s="82"/>
      <c r="N30" s="103">
        <f aca="true" t="shared" si="5" ref="N30:P32">H30+E30</f>
        <v>30488523</v>
      </c>
      <c r="O30" s="103">
        <f t="shared" si="5"/>
        <v>30488523</v>
      </c>
      <c r="P30" s="103">
        <f t="shared" si="5"/>
        <v>0</v>
      </c>
    </row>
    <row r="31" spans="1:16" ht="12.75">
      <c r="A31" s="129" t="s">
        <v>60</v>
      </c>
      <c r="B31" s="25"/>
      <c r="C31" s="81" t="s">
        <v>116</v>
      </c>
      <c r="D31" s="81"/>
      <c r="E31" s="82">
        <v>0</v>
      </c>
      <c r="F31" s="82">
        <f>E31</f>
        <v>0</v>
      </c>
      <c r="G31" s="82">
        <v>0</v>
      </c>
      <c r="H31" s="82"/>
      <c r="I31" s="82"/>
      <c r="J31" s="82"/>
      <c r="K31" s="82"/>
      <c r="L31" s="82"/>
      <c r="M31" s="82"/>
      <c r="N31" s="103">
        <f t="shared" si="5"/>
        <v>0</v>
      </c>
      <c r="O31" s="103">
        <f t="shared" si="5"/>
        <v>0</v>
      </c>
      <c r="P31" s="103">
        <f t="shared" si="5"/>
        <v>0</v>
      </c>
    </row>
    <row r="32" spans="1:16" ht="12.75">
      <c r="A32" s="129" t="s">
        <v>61</v>
      </c>
      <c r="B32" s="25"/>
      <c r="C32" s="81" t="s">
        <v>168</v>
      </c>
      <c r="D32" s="81"/>
      <c r="E32" s="82">
        <v>0</v>
      </c>
      <c r="F32" s="82">
        <v>0</v>
      </c>
      <c r="G32" s="82">
        <v>0</v>
      </c>
      <c r="H32" s="82"/>
      <c r="I32" s="82"/>
      <c r="J32" s="82"/>
      <c r="K32" s="82"/>
      <c r="L32" s="82"/>
      <c r="M32" s="82"/>
      <c r="N32" s="103">
        <f t="shared" si="5"/>
        <v>0</v>
      </c>
      <c r="O32" s="103">
        <f t="shared" si="5"/>
        <v>0</v>
      </c>
      <c r="P32" s="103">
        <f t="shared" si="5"/>
        <v>0</v>
      </c>
    </row>
    <row r="33" spans="1:16" s="99" customFormat="1" ht="15">
      <c r="A33" s="129" t="s">
        <v>62</v>
      </c>
      <c r="B33" s="131"/>
      <c r="C33" s="136" t="s">
        <v>117</v>
      </c>
      <c r="D33" s="137"/>
      <c r="E33" s="138">
        <f aca="true" t="shared" si="6" ref="E33:P33">SUM(E30:E32)</f>
        <v>30488523</v>
      </c>
      <c r="F33" s="138">
        <f t="shared" si="6"/>
        <v>30488523</v>
      </c>
      <c r="G33" s="138">
        <f t="shared" si="6"/>
        <v>0</v>
      </c>
      <c r="H33" s="138">
        <f t="shared" si="6"/>
        <v>0</v>
      </c>
      <c r="I33" s="138">
        <f t="shared" si="6"/>
        <v>0</v>
      </c>
      <c r="J33" s="138">
        <f t="shared" si="6"/>
        <v>0</v>
      </c>
      <c r="K33" s="138">
        <f t="shared" si="6"/>
        <v>0</v>
      </c>
      <c r="L33" s="138">
        <f t="shared" si="6"/>
        <v>0</v>
      </c>
      <c r="M33" s="138">
        <f t="shared" si="6"/>
        <v>0</v>
      </c>
      <c r="N33" s="138">
        <f t="shared" si="6"/>
        <v>30488523</v>
      </c>
      <c r="O33" s="138">
        <f t="shared" si="6"/>
        <v>30488523</v>
      </c>
      <c r="P33" s="138">
        <f t="shared" si="6"/>
        <v>0</v>
      </c>
    </row>
    <row r="34" spans="1:16" s="99" customFormat="1" ht="15">
      <c r="A34" s="129" t="s">
        <v>63</v>
      </c>
      <c r="B34" s="131"/>
      <c r="C34" s="136" t="s">
        <v>148</v>
      </c>
      <c r="D34" s="137"/>
      <c r="E34" s="138">
        <f>E33+E28</f>
        <v>191786450</v>
      </c>
      <c r="F34" s="138">
        <f aca="true" t="shared" si="7" ref="F34:P34">F33+F28</f>
        <v>187786450</v>
      </c>
      <c r="G34" s="138">
        <f t="shared" si="7"/>
        <v>4000000</v>
      </c>
      <c r="H34" s="138">
        <f t="shared" si="7"/>
        <v>8114554</v>
      </c>
      <c r="I34" s="138">
        <f t="shared" si="7"/>
        <v>8114554</v>
      </c>
      <c r="J34" s="138">
        <f t="shared" si="7"/>
        <v>0</v>
      </c>
      <c r="K34" s="138">
        <f t="shared" si="7"/>
        <v>0</v>
      </c>
      <c r="L34" s="138">
        <f t="shared" si="7"/>
        <v>0</v>
      </c>
      <c r="M34" s="138">
        <f t="shared" si="7"/>
        <v>0</v>
      </c>
      <c r="N34" s="138">
        <f t="shared" si="7"/>
        <v>199901004</v>
      </c>
      <c r="O34" s="138">
        <f>O33+O28</f>
        <v>195901004</v>
      </c>
      <c r="P34" s="138">
        <f t="shared" si="7"/>
        <v>4000000</v>
      </c>
    </row>
    <row r="35" spans="1:16" ht="12.75">
      <c r="A35" s="129" t="s">
        <v>64</v>
      </c>
      <c r="B35" s="25" t="s">
        <v>120</v>
      </c>
      <c r="C35" s="81" t="s">
        <v>126</v>
      </c>
      <c r="D35" s="81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12.75">
      <c r="A36" s="129" t="s">
        <v>70</v>
      </c>
      <c r="B36" s="25"/>
      <c r="C36" s="104" t="s">
        <v>99</v>
      </c>
      <c r="D36" s="106" t="s">
        <v>121</v>
      </c>
      <c r="E36" s="101">
        <f>SUM(E37:E40)</f>
        <v>0</v>
      </c>
      <c r="F36" s="101">
        <f aca="true" t="shared" si="8" ref="F36:F46">E36</f>
        <v>0</v>
      </c>
      <c r="G36" s="101">
        <f aca="true" t="shared" si="9" ref="G36:P36">SUM(G37:G40)</f>
        <v>0</v>
      </c>
      <c r="H36" s="101">
        <f t="shared" si="9"/>
        <v>0</v>
      </c>
      <c r="I36" s="101">
        <f t="shared" si="9"/>
        <v>0</v>
      </c>
      <c r="J36" s="101">
        <f t="shared" si="9"/>
        <v>0</v>
      </c>
      <c r="K36" s="101">
        <f t="shared" si="9"/>
        <v>0</v>
      </c>
      <c r="L36" s="101">
        <f t="shared" si="9"/>
        <v>0</v>
      </c>
      <c r="M36" s="101">
        <f t="shared" si="9"/>
        <v>0</v>
      </c>
      <c r="N36" s="101">
        <f t="shared" si="9"/>
        <v>0</v>
      </c>
      <c r="O36" s="101">
        <f t="shared" si="9"/>
        <v>0</v>
      </c>
      <c r="P36" s="101">
        <f t="shared" si="9"/>
        <v>0</v>
      </c>
    </row>
    <row r="37" spans="1:16" ht="12.75">
      <c r="A37" s="129" t="s">
        <v>81</v>
      </c>
      <c r="B37" s="25"/>
      <c r="C37" s="105"/>
      <c r="D37" s="25" t="s">
        <v>198</v>
      </c>
      <c r="E37" s="65"/>
      <c r="F37" s="82">
        <f t="shared" si="8"/>
        <v>0</v>
      </c>
      <c r="G37" s="82"/>
      <c r="H37" s="82"/>
      <c r="I37" s="82"/>
      <c r="J37" s="82"/>
      <c r="K37" s="82"/>
      <c r="L37" s="82"/>
      <c r="M37" s="82"/>
      <c r="N37" s="103">
        <f aca="true" t="shared" si="10" ref="N37:N44">H37+E37</f>
        <v>0</v>
      </c>
      <c r="O37" s="103">
        <f aca="true" t="shared" si="11" ref="O37:P44">I37+F37</f>
        <v>0</v>
      </c>
      <c r="P37" s="103">
        <f>J37+G37</f>
        <v>0</v>
      </c>
    </row>
    <row r="38" spans="1:16" ht="12.75">
      <c r="A38" s="129" t="s">
        <v>82</v>
      </c>
      <c r="B38" s="25"/>
      <c r="C38" s="105"/>
      <c r="D38" s="25" t="s">
        <v>188</v>
      </c>
      <c r="E38" s="65"/>
      <c r="F38" s="82">
        <f t="shared" si="8"/>
        <v>0</v>
      </c>
      <c r="G38" s="82"/>
      <c r="H38" s="82"/>
      <c r="I38" s="82"/>
      <c r="J38" s="82"/>
      <c r="K38" s="82"/>
      <c r="L38" s="82"/>
      <c r="M38" s="82"/>
      <c r="N38" s="103">
        <f t="shared" si="10"/>
        <v>0</v>
      </c>
      <c r="O38" s="103">
        <f t="shared" si="11"/>
        <v>0</v>
      </c>
      <c r="P38" s="103">
        <f>J38+G38</f>
        <v>0</v>
      </c>
    </row>
    <row r="39" spans="1:16" ht="12.75">
      <c r="A39" s="129" t="s">
        <v>83</v>
      </c>
      <c r="B39" s="25"/>
      <c r="C39" s="105"/>
      <c r="D39" s="25" t="s">
        <v>199</v>
      </c>
      <c r="E39" s="65"/>
      <c r="F39" s="82"/>
      <c r="G39" s="82"/>
      <c r="H39" s="82"/>
      <c r="I39" s="82"/>
      <c r="J39" s="82"/>
      <c r="K39" s="82"/>
      <c r="L39" s="82"/>
      <c r="M39" s="82"/>
      <c r="N39" s="103">
        <f t="shared" si="10"/>
        <v>0</v>
      </c>
      <c r="O39" s="103">
        <f t="shared" si="11"/>
        <v>0</v>
      </c>
      <c r="P39" s="103">
        <f>J39+G39</f>
        <v>0</v>
      </c>
    </row>
    <row r="40" spans="1:16" ht="12.75">
      <c r="A40" s="129" t="s">
        <v>84</v>
      </c>
      <c r="B40" s="25"/>
      <c r="C40" s="105"/>
      <c r="D40" s="25" t="s">
        <v>200</v>
      </c>
      <c r="E40" s="65"/>
      <c r="F40" s="82">
        <f t="shared" si="8"/>
        <v>0</v>
      </c>
      <c r="G40" s="82"/>
      <c r="H40" s="82"/>
      <c r="I40" s="82"/>
      <c r="J40" s="82"/>
      <c r="K40" s="82"/>
      <c r="L40" s="82"/>
      <c r="M40" s="82"/>
      <c r="N40" s="103">
        <f t="shared" si="10"/>
        <v>0</v>
      </c>
      <c r="O40" s="103">
        <f t="shared" si="11"/>
        <v>0</v>
      </c>
      <c r="P40" s="103">
        <f>J40+G40</f>
        <v>0</v>
      </c>
    </row>
    <row r="41" spans="1:16" ht="12.75">
      <c r="A41" s="129" t="s">
        <v>85</v>
      </c>
      <c r="B41" s="25"/>
      <c r="C41" s="105"/>
      <c r="D41" s="106" t="s">
        <v>214</v>
      </c>
      <c r="E41" s="152"/>
      <c r="F41" s="101">
        <f t="shared" si="8"/>
        <v>0</v>
      </c>
      <c r="G41" s="82"/>
      <c r="H41" s="82"/>
      <c r="I41" s="82"/>
      <c r="J41" s="82"/>
      <c r="K41" s="82"/>
      <c r="L41" s="82"/>
      <c r="M41" s="82"/>
      <c r="N41" s="103">
        <f t="shared" si="10"/>
        <v>0</v>
      </c>
      <c r="O41" s="103">
        <f t="shared" si="11"/>
        <v>0</v>
      </c>
      <c r="P41" s="103"/>
    </row>
    <row r="42" spans="1:16" ht="12.75">
      <c r="A42" s="129" t="s">
        <v>75</v>
      </c>
      <c r="B42" s="25"/>
      <c r="C42" s="105"/>
      <c r="D42" s="106" t="s">
        <v>194</v>
      </c>
      <c r="E42" s="152">
        <v>3477195</v>
      </c>
      <c r="F42" s="101">
        <f t="shared" si="8"/>
        <v>3477195</v>
      </c>
      <c r="G42" s="82"/>
      <c r="H42" s="82"/>
      <c r="I42" s="82"/>
      <c r="J42" s="82"/>
      <c r="K42" s="82"/>
      <c r="L42" s="82"/>
      <c r="M42" s="82"/>
      <c r="N42" s="103">
        <f t="shared" si="10"/>
        <v>3477195</v>
      </c>
      <c r="O42" s="103">
        <f t="shared" si="11"/>
        <v>3477195</v>
      </c>
      <c r="P42" s="103"/>
    </row>
    <row r="43" spans="1:16" ht="12.75">
      <c r="A43" s="129" t="s">
        <v>76</v>
      </c>
      <c r="B43" s="25"/>
      <c r="C43" s="105"/>
      <c r="D43" s="106" t="s">
        <v>222</v>
      </c>
      <c r="E43" s="152"/>
      <c r="F43" s="101"/>
      <c r="G43" s="82"/>
      <c r="H43" s="82"/>
      <c r="I43" s="82"/>
      <c r="J43" s="82"/>
      <c r="K43" s="82"/>
      <c r="L43" s="82"/>
      <c r="M43" s="82"/>
      <c r="N43" s="103">
        <f t="shared" si="10"/>
        <v>0</v>
      </c>
      <c r="O43" s="103">
        <f t="shared" si="11"/>
        <v>0</v>
      </c>
      <c r="P43" s="103"/>
    </row>
    <row r="44" spans="1:16" ht="12.75">
      <c r="A44" s="129" t="s">
        <v>74</v>
      </c>
      <c r="B44" s="25"/>
      <c r="C44" s="105"/>
      <c r="D44" s="106" t="s">
        <v>122</v>
      </c>
      <c r="E44" s="101">
        <v>50036625</v>
      </c>
      <c r="F44" s="101">
        <v>50036625</v>
      </c>
      <c r="G44" s="101"/>
      <c r="H44" s="101">
        <v>269746</v>
      </c>
      <c r="I44" s="101">
        <v>269746</v>
      </c>
      <c r="J44" s="101">
        <f>SUM(J46:J51)</f>
        <v>0</v>
      </c>
      <c r="K44" s="101">
        <f>SUM(K46:K51)</f>
        <v>0</v>
      </c>
      <c r="L44" s="101">
        <f>SUM(L46:L51)</f>
        <v>0</v>
      </c>
      <c r="M44" s="101">
        <f>SUM(M46:M51)</f>
        <v>0</v>
      </c>
      <c r="N44" s="103">
        <f t="shared" si="10"/>
        <v>50306371</v>
      </c>
      <c r="O44" s="103">
        <f t="shared" si="11"/>
        <v>50306371</v>
      </c>
      <c r="P44" s="103">
        <f t="shared" si="11"/>
        <v>0</v>
      </c>
    </row>
    <row r="45" spans="1:16" ht="12.75">
      <c r="A45" s="129" t="s">
        <v>77</v>
      </c>
      <c r="B45" s="25"/>
      <c r="C45" s="105"/>
      <c r="D45" s="25" t="s">
        <v>123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12.75">
      <c r="A46" s="129" t="s">
        <v>78</v>
      </c>
      <c r="B46" s="25"/>
      <c r="C46" s="105"/>
      <c r="D46" s="25" t="s">
        <v>201</v>
      </c>
      <c r="E46" s="149"/>
      <c r="F46" s="82">
        <f t="shared" si="8"/>
        <v>0</v>
      </c>
      <c r="G46" s="82"/>
      <c r="H46" s="82"/>
      <c r="I46" s="82"/>
      <c r="J46" s="82"/>
      <c r="K46" s="82"/>
      <c r="L46" s="82"/>
      <c r="M46" s="82"/>
      <c r="N46" s="103">
        <f aca="true" t="shared" si="12" ref="N46:P47">H46+E46</f>
        <v>0</v>
      </c>
      <c r="O46" s="103">
        <f t="shared" si="12"/>
        <v>0</v>
      </c>
      <c r="P46" s="103">
        <f t="shared" si="12"/>
        <v>0</v>
      </c>
    </row>
    <row r="47" spans="1:16" ht="12.75">
      <c r="A47" s="129" t="s">
        <v>79</v>
      </c>
      <c r="B47" s="25"/>
      <c r="C47" s="105"/>
      <c r="D47" s="25" t="s">
        <v>202</v>
      </c>
      <c r="E47" s="155"/>
      <c r="F47" s="82"/>
      <c r="G47" s="82"/>
      <c r="H47" s="82"/>
      <c r="I47" s="82"/>
      <c r="J47" s="82"/>
      <c r="K47" s="82"/>
      <c r="L47" s="82"/>
      <c r="M47" s="82"/>
      <c r="N47" s="103">
        <f t="shared" si="12"/>
        <v>0</v>
      </c>
      <c r="O47" s="103">
        <f t="shared" si="12"/>
        <v>0</v>
      </c>
      <c r="P47" s="103">
        <f t="shared" si="12"/>
        <v>0</v>
      </c>
    </row>
    <row r="48" spans="1:16" ht="12.75">
      <c r="A48" s="129" t="s">
        <v>80</v>
      </c>
      <c r="B48" s="25"/>
      <c r="C48" s="105"/>
      <c r="D48" s="25" t="s">
        <v>124</v>
      </c>
      <c r="E48" s="82"/>
      <c r="F48" s="82"/>
      <c r="G48" s="82"/>
      <c r="H48" s="82"/>
      <c r="I48" s="82"/>
      <c r="J48" s="82"/>
      <c r="K48" s="82"/>
      <c r="L48" s="82"/>
      <c r="M48" s="82"/>
      <c r="N48" s="103"/>
      <c r="O48" s="103"/>
      <c r="P48" s="103"/>
    </row>
    <row r="49" spans="1:16" ht="12.75">
      <c r="A49" s="129" t="s">
        <v>92</v>
      </c>
      <c r="B49" s="25"/>
      <c r="C49" s="105"/>
      <c r="D49" s="25" t="s">
        <v>125</v>
      </c>
      <c r="E49" s="149"/>
      <c r="F49" s="82">
        <f>E49</f>
        <v>0</v>
      </c>
      <c r="G49" s="82"/>
      <c r="H49" s="82"/>
      <c r="I49" s="82"/>
      <c r="J49" s="82"/>
      <c r="K49" s="82"/>
      <c r="L49" s="82"/>
      <c r="M49" s="82"/>
      <c r="N49" s="103">
        <f aca="true" t="shared" si="13" ref="N49:P52">H49+E49</f>
        <v>0</v>
      </c>
      <c r="O49" s="103">
        <f t="shared" si="13"/>
        <v>0</v>
      </c>
      <c r="P49" s="103">
        <f t="shared" si="13"/>
        <v>0</v>
      </c>
    </row>
    <row r="50" spans="1:16" ht="12.75">
      <c r="A50" s="129" t="s">
        <v>95</v>
      </c>
      <c r="B50" s="25"/>
      <c r="C50" s="105"/>
      <c r="D50" s="25" t="s">
        <v>203</v>
      </c>
      <c r="E50" s="149"/>
      <c r="F50" s="82"/>
      <c r="G50" s="82"/>
      <c r="H50" s="82"/>
      <c r="I50" s="82"/>
      <c r="J50" s="82"/>
      <c r="K50" s="82"/>
      <c r="L50" s="82"/>
      <c r="M50" s="82"/>
      <c r="N50" s="103">
        <f t="shared" si="13"/>
        <v>0</v>
      </c>
      <c r="O50" s="103">
        <f t="shared" si="13"/>
        <v>0</v>
      </c>
      <c r="P50" s="103">
        <f t="shared" si="13"/>
        <v>0</v>
      </c>
    </row>
    <row r="51" spans="1:16" ht="12.75">
      <c r="A51" s="129" t="s">
        <v>96</v>
      </c>
      <c r="B51" s="25"/>
      <c r="C51" s="105"/>
      <c r="D51" s="25" t="s">
        <v>173</v>
      </c>
      <c r="E51" s="149"/>
      <c r="F51" s="82">
        <f>E51</f>
        <v>0</v>
      </c>
      <c r="G51" s="82"/>
      <c r="H51" s="82"/>
      <c r="I51" s="82"/>
      <c r="J51" s="82"/>
      <c r="K51" s="82"/>
      <c r="L51" s="82"/>
      <c r="M51" s="82"/>
      <c r="N51" s="103">
        <f t="shared" si="13"/>
        <v>0</v>
      </c>
      <c r="O51" s="103">
        <f t="shared" si="13"/>
        <v>0</v>
      </c>
      <c r="P51" s="103">
        <f t="shared" si="13"/>
        <v>0</v>
      </c>
    </row>
    <row r="52" spans="1:16" ht="12.75">
      <c r="A52" s="129" t="s">
        <v>97</v>
      </c>
      <c r="B52" s="25"/>
      <c r="C52" s="105"/>
      <c r="D52" s="106" t="s">
        <v>127</v>
      </c>
      <c r="E52" s="101"/>
      <c r="F52" s="101"/>
      <c r="G52" s="101"/>
      <c r="H52" s="101">
        <v>26727269</v>
      </c>
      <c r="I52" s="101">
        <v>26727269</v>
      </c>
      <c r="J52" s="101"/>
      <c r="K52" s="101"/>
      <c r="L52" s="101"/>
      <c r="M52" s="101"/>
      <c r="N52" s="103">
        <f t="shared" si="13"/>
        <v>26727269</v>
      </c>
      <c r="O52" s="103">
        <f t="shared" si="13"/>
        <v>26727269</v>
      </c>
      <c r="P52" s="103">
        <f t="shared" si="13"/>
        <v>0</v>
      </c>
    </row>
    <row r="53" spans="1:16" s="100" customFormat="1" ht="15">
      <c r="A53" s="129" t="s">
        <v>165</v>
      </c>
      <c r="B53" s="132"/>
      <c r="C53" s="136" t="s">
        <v>15</v>
      </c>
      <c r="D53" s="136"/>
      <c r="E53" s="138">
        <f>E52+E44+E36+E41+E42+E43</f>
        <v>53513820</v>
      </c>
      <c r="F53" s="138">
        <f>F52+F44+F36+F41+F42+F43</f>
        <v>53513820</v>
      </c>
      <c r="G53" s="138">
        <f aca="true" t="shared" si="14" ref="G53:M53">G52+G44+G36</f>
        <v>0</v>
      </c>
      <c r="H53" s="138">
        <f t="shared" si="14"/>
        <v>26997015</v>
      </c>
      <c r="I53" s="138">
        <f t="shared" si="14"/>
        <v>26997015</v>
      </c>
      <c r="J53" s="138">
        <f t="shared" si="14"/>
        <v>0</v>
      </c>
      <c r="K53" s="138">
        <f t="shared" si="14"/>
        <v>0</v>
      </c>
      <c r="L53" s="138">
        <f t="shared" si="14"/>
        <v>0</v>
      </c>
      <c r="M53" s="138">
        <f t="shared" si="14"/>
        <v>0</v>
      </c>
      <c r="N53" s="138">
        <f>N52+N44+N36+N41+N42+N43</f>
        <v>80510835</v>
      </c>
      <c r="O53" s="138">
        <f>O52+O44+O36+O41+O42+O43</f>
        <v>80510835</v>
      </c>
      <c r="P53" s="138">
        <f>P52+P44+P36</f>
        <v>0</v>
      </c>
    </row>
    <row r="54" spans="1:16" s="100" customFormat="1" ht="15">
      <c r="A54" s="129" t="s">
        <v>225</v>
      </c>
      <c r="B54" s="139" t="s">
        <v>90</v>
      </c>
      <c r="C54" s="136"/>
      <c r="D54" s="136"/>
      <c r="E54" s="138">
        <f aca="true" t="shared" si="15" ref="E54:P54">E34+E53</f>
        <v>245300270</v>
      </c>
      <c r="F54" s="138">
        <f t="shared" si="15"/>
        <v>241300270</v>
      </c>
      <c r="G54" s="138">
        <f t="shared" si="15"/>
        <v>4000000</v>
      </c>
      <c r="H54" s="138">
        <f t="shared" si="15"/>
        <v>35111569</v>
      </c>
      <c r="I54" s="138">
        <f t="shared" si="15"/>
        <v>35111569</v>
      </c>
      <c r="J54" s="138">
        <f t="shared" si="15"/>
        <v>0</v>
      </c>
      <c r="K54" s="138">
        <f t="shared" si="15"/>
        <v>0</v>
      </c>
      <c r="L54" s="138">
        <f t="shared" si="15"/>
        <v>0</v>
      </c>
      <c r="M54" s="138">
        <f t="shared" si="15"/>
        <v>0</v>
      </c>
      <c r="N54" s="138">
        <f t="shared" si="15"/>
        <v>280411839</v>
      </c>
      <c r="O54" s="138">
        <f t="shared" si="15"/>
        <v>276411839</v>
      </c>
      <c r="P54" s="138">
        <f t="shared" si="15"/>
        <v>4000000</v>
      </c>
    </row>
  </sheetData>
  <sheetProtection/>
  <mergeCells count="9">
    <mergeCell ref="B9:D9"/>
    <mergeCell ref="H8:J8"/>
    <mergeCell ref="K8:M8"/>
    <mergeCell ref="N8:P8"/>
    <mergeCell ref="B3:P3"/>
    <mergeCell ref="B4:P4"/>
    <mergeCell ref="C7:D7"/>
    <mergeCell ref="E8:G8"/>
    <mergeCell ref="B8:D8"/>
  </mergeCells>
  <printOptions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  <headerFooter>
    <oddHeader>&amp;C&amp;"Arial,Normál"Tiszagyulaháza Község Önkormányzata 2018. évi működési, felhalmozási és finanszírozási bevételek kiemelt előirányzatai
(Ft)&amp;R&amp;"Arial,Normál"2. melléklet
a ../.... (.. 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8">
      <pane xSplit="8670" ySplit="1470" topLeftCell="E18" activePane="bottomLeft" state="split"/>
      <selection pane="topLeft" activeCell="AD48" sqref="AD48"/>
      <selection pane="topRight" activeCell="F14" sqref="F14"/>
      <selection pane="bottomLeft" activeCell="B35" sqref="A35:B38"/>
      <selection pane="bottomRight" activeCell="F14" sqref="F14"/>
    </sheetView>
  </sheetViews>
  <sheetFormatPr defaultColWidth="9.140625" defaultRowHeight="12.75"/>
  <cols>
    <col min="1" max="1" width="5.140625" style="2" customWidth="1"/>
    <col min="2" max="2" width="5.57421875" style="2" customWidth="1"/>
    <col min="3" max="3" width="8.57421875" style="2" customWidth="1"/>
    <col min="4" max="4" width="64.28125" style="2" customWidth="1"/>
    <col min="5" max="9" width="14.7109375" style="7" customWidth="1"/>
    <col min="10" max="10" width="9.421875" style="7" customWidth="1"/>
    <col min="11" max="11" width="7.421875" style="7" customWidth="1"/>
    <col min="12" max="14" width="14.8515625" style="7" hidden="1" customWidth="1"/>
    <col min="15" max="16" width="14.7109375" style="7" customWidth="1"/>
    <col min="17" max="17" width="11.421875" style="7" customWidth="1"/>
    <col min="18" max="18" width="8.57421875" style="7" customWidth="1"/>
    <col min="19" max="16384" width="9.140625" style="2" customWidth="1"/>
  </cols>
  <sheetData>
    <row r="1" spans="2:18" ht="12.75">
      <c r="B1" s="178"/>
      <c r="R1" s="9"/>
    </row>
    <row r="2" spans="2:18" ht="12.75">
      <c r="B2" s="176"/>
      <c r="R2" s="27"/>
    </row>
    <row r="3" spans="2:18" ht="15.75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2:18" ht="12.7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2:18" ht="12.75">
      <c r="B5" s="98"/>
      <c r="C5" s="98"/>
      <c r="D5" s="98"/>
      <c r="E5" s="142"/>
      <c r="F5" s="142"/>
      <c r="G5" s="98"/>
      <c r="H5" s="98"/>
      <c r="I5" s="98"/>
      <c r="J5" s="98"/>
      <c r="K5" s="98"/>
      <c r="L5" s="98"/>
      <c r="M5" s="98"/>
      <c r="N5" s="98"/>
      <c r="O5" s="142"/>
      <c r="P5" s="98"/>
      <c r="Q5" s="98"/>
      <c r="R5" s="98"/>
    </row>
    <row r="7" spans="2:18" s="98" customFormat="1" ht="15" customHeight="1">
      <c r="B7" s="14" t="s">
        <v>21</v>
      </c>
      <c r="C7" s="207" t="s">
        <v>22</v>
      </c>
      <c r="D7" s="208"/>
      <c r="E7" s="123" t="s">
        <v>23</v>
      </c>
      <c r="F7" s="123" t="s">
        <v>24</v>
      </c>
      <c r="G7" s="123" t="s">
        <v>25</v>
      </c>
      <c r="H7" s="123" t="s">
        <v>26</v>
      </c>
      <c r="I7" s="123" t="s">
        <v>27</v>
      </c>
      <c r="J7" s="123" t="s">
        <v>32</v>
      </c>
      <c r="K7" s="123" t="s">
        <v>33</v>
      </c>
      <c r="L7" s="123" t="s">
        <v>38</v>
      </c>
      <c r="M7" s="123" t="s">
        <v>68</v>
      </c>
      <c r="N7" s="123" t="s">
        <v>69</v>
      </c>
      <c r="O7" s="123" t="s">
        <v>34</v>
      </c>
      <c r="P7" s="123" t="s">
        <v>37</v>
      </c>
      <c r="Q7" s="123" t="s">
        <v>35</v>
      </c>
      <c r="R7" s="123" t="s">
        <v>36</v>
      </c>
    </row>
    <row r="8" spans="1:18" s="90" customFormat="1" ht="30" customHeight="1">
      <c r="A8" s="133"/>
      <c r="B8" s="199" t="s">
        <v>3</v>
      </c>
      <c r="C8" s="200"/>
      <c r="D8" s="200"/>
      <c r="E8" s="201" t="s">
        <v>228</v>
      </c>
      <c r="F8" s="201"/>
      <c r="G8" s="201"/>
      <c r="H8" s="201" t="s">
        <v>229</v>
      </c>
      <c r="I8" s="201"/>
      <c r="J8" s="201"/>
      <c r="K8" s="201"/>
      <c r="L8" s="202" t="s">
        <v>133</v>
      </c>
      <c r="M8" s="203"/>
      <c r="N8" s="204"/>
      <c r="O8" s="202" t="s">
        <v>134</v>
      </c>
      <c r="P8" s="203"/>
      <c r="Q8" s="203"/>
      <c r="R8" s="204"/>
    </row>
    <row r="9" spans="2:18" ht="34.5" customHeight="1">
      <c r="B9" s="200" t="s">
        <v>135</v>
      </c>
      <c r="C9" s="200"/>
      <c r="D9" s="200"/>
      <c r="E9" s="135" t="s">
        <v>212</v>
      </c>
      <c r="F9" s="135" t="s">
        <v>128</v>
      </c>
      <c r="G9" s="135" t="s">
        <v>129</v>
      </c>
      <c r="H9" s="135" t="s">
        <v>212</v>
      </c>
      <c r="I9" s="135" t="s">
        <v>128</v>
      </c>
      <c r="J9" s="135" t="s">
        <v>129</v>
      </c>
      <c r="K9" s="151" t="s">
        <v>180</v>
      </c>
      <c r="L9" s="135" t="s">
        <v>184</v>
      </c>
      <c r="M9" s="135" t="s">
        <v>128</v>
      </c>
      <c r="N9" s="135" t="s">
        <v>129</v>
      </c>
      <c r="O9" s="135" t="s">
        <v>212</v>
      </c>
      <c r="P9" s="135" t="s">
        <v>128</v>
      </c>
      <c r="Q9" s="135" t="s">
        <v>129</v>
      </c>
      <c r="R9" s="151" t="s">
        <v>180</v>
      </c>
    </row>
    <row r="10" spans="1:18" ht="12.75">
      <c r="A10" s="129" t="s">
        <v>71</v>
      </c>
      <c r="B10" s="130" t="s">
        <v>118</v>
      </c>
      <c r="C10" s="102" t="s">
        <v>136</v>
      </c>
      <c r="D10" s="102"/>
      <c r="E10" s="103"/>
      <c r="F10" s="82"/>
      <c r="G10" s="82"/>
      <c r="H10" s="103"/>
      <c r="I10" s="82"/>
      <c r="J10" s="82"/>
      <c r="K10" s="82"/>
      <c r="L10" s="103"/>
      <c r="M10" s="82"/>
      <c r="N10" s="82"/>
      <c r="O10" s="103"/>
      <c r="P10" s="82"/>
      <c r="Q10" s="82"/>
      <c r="R10" s="82"/>
    </row>
    <row r="11" spans="1:18" ht="12.75">
      <c r="A11" s="129" t="s">
        <v>48</v>
      </c>
      <c r="B11" s="25"/>
      <c r="C11" s="81" t="s">
        <v>137</v>
      </c>
      <c r="D11" s="81"/>
      <c r="E11" s="82">
        <v>53520790</v>
      </c>
      <c r="F11" s="82">
        <v>51160790</v>
      </c>
      <c r="G11" s="82">
        <v>2360000</v>
      </c>
      <c r="H11" s="82">
        <v>18938205</v>
      </c>
      <c r="I11" s="82">
        <f>H11-J11-K11</f>
        <v>18938205</v>
      </c>
      <c r="J11" s="82"/>
      <c r="K11" s="82"/>
      <c r="L11" s="82"/>
      <c r="M11" s="82"/>
      <c r="N11" s="82"/>
      <c r="O11" s="103">
        <f>H11+E11</f>
        <v>72458995</v>
      </c>
      <c r="P11" s="103">
        <f>I11+F11</f>
        <v>70098995</v>
      </c>
      <c r="Q11" s="103">
        <f>J11+G11</f>
        <v>2360000</v>
      </c>
      <c r="R11" s="103">
        <f aca="true" t="shared" si="0" ref="R11:R22">K11</f>
        <v>0</v>
      </c>
    </row>
    <row r="12" spans="1:18" ht="12.75">
      <c r="A12" s="129" t="s">
        <v>40</v>
      </c>
      <c r="B12" s="25"/>
      <c r="C12" s="81" t="s">
        <v>138</v>
      </c>
      <c r="D12" s="81"/>
      <c r="E12" s="82">
        <v>7450590</v>
      </c>
      <c r="F12" s="82">
        <v>7025590</v>
      </c>
      <c r="G12" s="82">
        <v>425000</v>
      </c>
      <c r="H12" s="82">
        <v>3800000</v>
      </c>
      <c r="I12" s="82">
        <f>H12-J12-K12</f>
        <v>3800000</v>
      </c>
      <c r="J12" s="82"/>
      <c r="K12" s="82"/>
      <c r="L12" s="82"/>
      <c r="M12" s="82"/>
      <c r="N12" s="82"/>
      <c r="O12" s="103">
        <f aca="true" t="shared" si="1" ref="O12:O26">H12+E12</f>
        <v>11250590</v>
      </c>
      <c r="P12" s="103">
        <f aca="true" t="shared" si="2" ref="P12:P26">I12+F12</f>
        <v>10825590</v>
      </c>
      <c r="Q12" s="103">
        <f aca="true" t="shared" si="3" ref="Q12:Q26">J12+G12</f>
        <v>425000</v>
      </c>
      <c r="R12" s="103">
        <f t="shared" si="0"/>
        <v>0</v>
      </c>
    </row>
    <row r="13" spans="1:18" ht="12.75">
      <c r="A13" s="129" t="s">
        <v>41</v>
      </c>
      <c r="B13" s="25"/>
      <c r="C13" s="81" t="s">
        <v>139</v>
      </c>
      <c r="D13" s="81"/>
      <c r="E13" s="82">
        <v>64251243</v>
      </c>
      <c r="F13" s="82">
        <v>63961243</v>
      </c>
      <c r="G13" s="82">
        <v>290000</v>
      </c>
      <c r="H13" s="82">
        <v>12284464</v>
      </c>
      <c r="I13" s="82">
        <v>12284464</v>
      </c>
      <c r="J13" s="82"/>
      <c r="K13" s="82"/>
      <c r="L13" s="82"/>
      <c r="M13" s="82"/>
      <c r="N13" s="82"/>
      <c r="O13" s="103">
        <f t="shared" si="1"/>
        <v>76535707</v>
      </c>
      <c r="P13" s="103">
        <f t="shared" si="2"/>
        <v>76245707</v>
      </c>
      <c r="Q13" s="103">
        <f t="shared" si="3"/>
        <v>290000</v>
      </c>
      <c r="R13" s="103">
        <f t="shared" si="0"/>
        <v>0</v>
      </c>
    </row>
    <row r="14" spans="1:18" ht="12.75">
      <c r="A14" s="129" t="s">
        <v>42</v>
      </c>
      <c r="B14" s="25"/>
      <c r="C14" s="81" t="s">
        <v>140</v>
      </c>
      <c r="D14" s="81"/>
      <c r="E14" s="82">
        <v>3020200</v>
      </c>
      <c r="F14" s="82">
        <f aca="true" t="shared" si="4" ref="F14:F24">E14</f>
        <v>3020200</v>
      </c>
      <c r="G14" s="82"/>
      <c r="H14" s="82"/>
      <c r="I14" s="82"/>
      <c r="J14" s="82"/>
      <c r="K14" s="82"/>
      <c r="L14" s="82"/>
      <c r="M14" s="82"/>
      <c r="N14" s="82"/>
      <c r="O14" s="103">
        <f t="shared" si="1"/>
        <v>3020200</v>
      </c>
      <c r="P14" s="103">
        <f t="shared" si="2"/>
        <v>3020200</v>
      </c>
      <c r="Q14" s="103">
        <f t="shared" si="3"/>
        <v>0</v>
      </c>
      <c r="R14" s="103">
        <f t="shared" si="0"/>
        <v>0</v>
      </c>
    </row>
    <row r="15" spans="1:18" ht="12.75">
      <c r="A15" s="129" t="s">
        <v>28</v>
      </c>
      <c r="B15" s="25"/>
      <c r="C15" s="104" t="s">
        <v>99</v>
      </c>
      <c r="D15" s="25" t="s">
        <v>204</v>
      </c>
      <c r="E15" s="82"/>
      <c r="F15" s="82">
        <f t="shared" si="4"/>
        <v>0</v>
      </c>
      <c r="G15" s="82"/>
      <c r="H15" s="82"/>
      <c r="I15" s="82"/>
      <c r="J15" s="82"/>
      <c r="K15" s="82"/>
      <c r="L15" s="82"/>
      <c r="M15" s="82"/>
      <c r="N15" s="82"/>
      <c r="O15" s="103">
        <f t="shared" si="1"/>
        <v>0</v>
      </c>
      <c r="P15" s="103">
        <f t="shared" si="2"/>
        <v>0</v>
      </c>
      <c r="Q15" s="103">
        <f t="shared" si="3"/>
        <v>0</v>
      </c>
      <c r="R15" s="103">
        <f t="shared" si="0"/>
        <v>0</v>
      </c>
    </row>
    <row r="16" spans="1:18" ht="12.75">
      <c r="A16" s="129" t="s">
        <v>29</v>
      </c>
      <c r="B16" s="25"/>
      <c r="C16" s="105"/>
      <c r="D16" s="25" t="s">
        <v>205</v>
      </c>
      <c r="E16" s="82"/>
      <c r="F16" s="82">
        <f t="shared" si="4"/>
        <v>0</v>
      </c>
      <c r="G16" s="82"/>
      <c r="H16" s="82"/>
      <c r="I16" s="82"/>
      <c r="J16" s="82"/>
      <c r="K16" s="82"/>
      <c r="L16" s="82"/>
      <c r="M16" s="82"/>
      <c r="N16" s="82"/>
      <c r="O16" s="103">
        <f t="shared" si="1"/>
        <v>0</v>
      </c>
      <c r="P16" s="103">
        <f t="shared" si="2"/>
        <v>0</v>
      </c>
      <c r="Q16" s="103">
        <f t="shared" si="3"/>
        <v>0</v>
      </c>
      <c r="R16" s="103">
        <f t="shared" si="0"/>
        <v>0</v>
      </c>
    </row>
    <row r="17" spans="1:18" ht="12.75">
      <c r="A17" s="129" t="s">
        <v>30</v>
      </c>
      <c r="B17" s="25"/>
      <c r="C17" s="105"/>
      <c r="D17" s="25" t="s">
        <v>174</v>
      </c>
      <c r="E17" s="82"/>
      <c r="F17" s="82">
        <f t="shared" si="4"/>
        <v>0</v>
      </c>
      <c r="G17" s="82"/>
      <c r="H17" s="82"/>
      <c r="I17" s="82"/>
      <c r="J17" s="82"/>
      <c r="K17" s="82"/>
      <c r="L17" s="82"/>
      <c r="M17" s="82"/>
      <c r="N17" s="82"/>
      <c r="O17" s="103">
        <f t="shared" si="1"/>
        <v>0</v>
      </c>
      <c r="P17" s="103">
        <f t="shared" si="2"/>
        <v>0</v>
      </c>
      <c r="Q17" s="103">
        <f t="shared" si="3"/>
        <v>0</v>
      </c>
      <c r="R17" s="103">
        <f t="shared" si="0"/>
        <v>0</v>
      </c>
    </row>
    <row r="18" spans="1:18" ht="12.75">
      <c r="A18" s="129" t="s">
        <v>31</v>
      </c>
      <c r="B18" s="25"/>
      <c r="C18" s="105"/>
      <c r="D18" s="25" t="s">
        <v>191</v>
      </c>
      <c r="E18" s="82"/>
      <c r="F18" s="82">
        <f t="shared" si="4"/>
        <v>0</v>
      </c>
      <c r="G18" s="82"/>
      <c r="H18" s="82"/>
      <c r="I18" s="82"/>
      <c r="J18" s="82"/>
      <c r="K18" s="82"/>
      <c r="L18" s="82"/>
      <c r="M18" s="82"/>
      <c r="N18" s="82"/>
      <c r="O18" s="103">
        <f t="shared" si="1"/>
        <v>0</v>
      </c>
      <c r="P18" s="103">
        <f t="shared" si="2"/>
        <v>0</v>
      </c>
      <c r="Q18" s="103">
        <f t="shared" si="3"/>
        <v>0</v>
      </c>
      <c r="R18" s="103">
        <f t="shared" si="0"/>
        <v>0</v>
      </c>
    </row>
    <row r="19" spans="1:18" ht="12.75">
      <c r="A19" s="129" t="s">
        <v>7</v>
      </c>
      <c r="B19" s="25"/>
      <c r="C19" s="105"/>
      <c r="D19" s="25" t="s">
        <v>192</v>
      </c>
      <c r="E19" s="82"/>
      <c r="F19" s="82">
        <f t="shared" si="4"/>
        <v>0</v>
      </c>
      <c r="G19" s="82"/>
      <c r="H19" s="82"/>
      <c r="I19" s="82"/>
      <c r="J19" s="82"/>
      <c r="K19" s="82"/>
      <c r="L19" s="82"/>
      <c r="M19" s="82"/>
      <c r="N19" s="82"/>
      <c r="O19" s="103">
        <f t="shared" si="1"/>
        <v>0</v>
      </c>
      <c r="P19" s="103">
        <f t="shared" si="2"/>
        <v>0</v>
      </c>
      <c r="Q19" s="103">
        <f t="shared" si="3"/>
        <v>0</v>
      </c>
      <c r="R19" s="103">
        <f t="shared" si="0"/>
        <v>0</v>
      </c>
    </row>
    <row r="20" spans="1:18" ht="12.75">
      <c r="A20" s="129" t="s">
        <v>8</v>
      </c>
      <c r="B20" s="25"/>
      <c r="C20" s="105"/>
      <c r="D20" s="25" t="s">
        <v>193</v>
      </c>
      <c r="E20" s="82"/>
      <c r="F20" s="82">
        <f t="shared" si="4"/>
        <v>0</v>
      </c>
      <c r="G20" s="82"/>
      <c r="H20" s="82"/>
      <c r="I20" s="82"/>
      <c r="J20" s="82"/>
      <c r="K20" s="82"/>
      <c r="L20" s="82"/>
      <c r="M20" s="82"/>
      <c r="N20" s="82"/>
      <c r="O20" s="103">
        <f t="shared" si="1"/>
        <v>0</v>
      </c>
      <c r="P20" s="103">
        <f t="shared" si="2"/>
        <v>0</v>
      </c>
      <c r="Q20" s="103">
        <f t="shared" si="3"/>
        <v>0</v>
      </c>
      <c r="R20" s="103">
        <f t="shared" si="0"/>
        <v>0</v>
      </c>
    </row>
    <row r="21" spans="1:18" ht="12.75">
      <c r="A21" s="129" t="s">
        <v>9</v>
      </c>
      <c r="B21" s="25"/>
      <c r="C21" s="105"/>
      <c r="D21" s="25" t="s">
        <v>206</v>
      </c>
      <c r="E21" s="82"/>
      <c r="F21" s="82">
        <f t="shared" si="4"/>
        <v>0</v>
      </c>
      <c r="G21" s="82"/>
      <c r="H21" s="82"/>
      <c r="I21" s="82"/>
      <c r="J21" s="82"/>
      <c r="K21" s="82"/>
      <c r="L21" s="82"/>
      <c r="M21" s="82"/>
      <c r="N21" s="82"/>
      <c r="O21" s="103">
        <f t="shared" si="1"/>
        <v>0</v>
      </c>
      <c r="P21" s="103">
        <f t="shared" si="2"/>
        <v>0</v>
      </c>
      <c r="Q21" s="103">
        <f t="shared" si="3"/>
        <v>0</v>
      </c>
      <c r="R21" s="103">
        <f t="shared" si="0"/>
        <v>0</v>
      </c>
    </row>
    <row r="22" spans="1:18" ht="12.75">
      <c r="A22" s="129" t="s">
        <v>10</v>
      </c>
      <c r="B22" s="25"/>
      <c r="C22" s="105"/>
      <c r="D22" s="25" t="s">
        <v>189</v>
      </c>
      <c r="E22" s="82"/>
      <c r="F22" s="82">
        <f t="shared" si="4"/>
        <v>0</v>
      </c>
      <c r="G22" s="82"/>
      <c r="H22" s="82"/>
      <c r="I22" s="82"/>
      <c r="J22" s="82"/>
      <c r="K22" s="82"/>
      <c r="L22" s="82"/>
      <c r="M22" s="82"/>
      <c r="N22" s="82"/>
      <c r="O22" s="103">
        <f t="shared" si="1"/>
        <v>0</v>
      </c>
      <c r="P22" s="103">
        <f t="shared" si="2"/>
        <v>0</v>
      </c>
      <c r="Q22" s="103">
        <f t="shared" si="3"/>
        <v>0</v>
      </c>
      <c r="R22" s="103">
        <f t="shared" si="0"/>
        <v>0</v>
      </c>
    </row>
    <row r="23" spans="1:18" ht="12.75">
      <c r="A23" s="129" t="s">
        <v>43</v>
      </c>
      <c r="B23" s="25"/>
      <c r="C23" s="105"/>
      <c r="D23" s="25" t="s">
        <v>190</v>
      </c>
      <c r="E23" s="82"/>
      <c r="F23" s="82">
        <f t="shared" si="4"/>
        <v>0</v>
      </c>
      <c r="G23" s="82"/>
      <c r="H23" s="82"/>
      <c r="I23" s="82"/>
      <c r="J23" s="82"/>
      <c r="K23" s="82"/>
      <c r="L23" s="82"/>
      <c r="M23" s="82"/>
      <c r="N23" s="82"/>
      <c r="O23" s="103">
        <f t="shared" si="1"/>
        <v>0</v>
      </c>
      <c r="P23" s="103">
        <f t="shared" si="2"/>
        <v>0</v>
      </c>
      <c r="Q23" s="103">
        <f t="shared" si="3"/>
        <v>0</v>
      </c>
      <c r="R23" s="103"/>
    </row>
    <row r="24" spans="1:18" ht="12.75">
      <c r="A24" s="129" t="s">
        <v>44</v>
      </c>
      <c r="B24" s="25"/>
      <c r="C24" s="105"/>
      <c r="D24" s="25" t="s">
        <v>226</v>
      </c>
      <c r="E24" s="82"/>
      <c r="F24" s="82">
        <f t="shared" si="4"/>
        <v>0</v>
      </c>
      <c r="G24" s="82"/>
      <c r="H24" s="82"/>
      <c r="I24" s="82"/>
      <c r="J24" s="82"/>
      <c r="K24" s="82"/>
      <c r="L24" s="82"/>
      <c r="M24" s="82"/>
      <c r="N24" s="82"/>
      <c r="O24" s="103">
        <f t="shared" si="1"/>
        <v>0</v>
      </c>
      <c r="P24" s="103">
        <f t="shared" si="2"/>
        <v>0</v>
      </c>
      <c r="Q24" s="103"/>
      <c r="R24" s="103"/>
    </row>
    <row r="25" spans="1:18" ht="12.75">
      <c r="A25" s="129" t="s">
        <v>45</v>
      </c>
      <c r="B25" s="25"/>
      <c r="C25" s="105"/>
      <c r="D25" s="25" t="s">
        <v>227</v>
      </c>
      <c r="E25" s="82"/>
      <c r="F25" s="82">
        <f aca="true" t="shared" si="5" ref="F25:F35">E25</f>
        <v>0</v>
      </c>
      <c r="G25" s="82"/>
      <c r="H25" s="82"/>
      <c r="I25" s="82"/>
      <c r="J25" s="82"/>
      <c r="K25" s="82"/>
      <c r="L25" s="82"/>
      <c r="M25" s="82"/>
      <c r="N25" s="82"/>
      <c r="O25" s="103">
        <f t="shared" si="1"/>
        <v>0</v>
      </c>
      <c r="P25" s="103">
        <f t="shared" si="2"/>
        <v>0</v>
      </c>
      <c r="Q25" s="103">
        <f t="shared" si="3"/>
        <v>0</v>
      </c>
      <c r="R25" s="103">
        <f>K25</f>
        <v>0</v>
      </c>
    </row>
    <row r="26" spans="1:18" ht="12.75">
      <c r="A26" s="129" t="s">
        <v>46</v>
      </c>
      <c r="B26" s="25"/>
      <c r="C26" s="81" t="s">
        <v>141</v>
      </c>
      <c r="D26" s="81"/>
      <c r="E26" s="82">
        <v>17083637</v>
      </c>
      <c r="F26" s="82">
        <f>E26-G26</f>
        <v>17083637</v>
      </c>
      <c r="G26" s="82"/>
      <c r="H26" s="82"/>
      <c r="I26" s="82">
        <f>H26</f>
        <v>0</v>
      </c>
      <c r="J26" s="82"/>
      <c r="K26" s="82"/>
      <c r="L26" s="82"/>
      <c r="M26" s="82"/>
      <c r="N26" s="82"/>
      <c r="O26" s="103">
        <f t="shared" si="1"/>
        <v>17083637</v>
      </c>
      <c r="P26" s="103">
        <f t="shared" si="2"/>
        <v>17083637</v>
      </c>
      <c r="Q26" s="103">
        <f t="shared" si="3"/>
        <v>0</v>
      </c>
      <c r="R26" s="103">
        <f>K26</f>
        <v>0</v>
      </c>
    </row>
    <row r="27" spans="1:18" ht="12.75">
      <c r="A27" s="129" t="s">
        <v>47</v>
      </c>
      <c r="B27" s="25"/>
      <c r="C27" s="104" t="s">
        <v>99</v>
      </c>
      <c r="D27" s="25" t="s">
        <v>155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103"/>
      <c r="P27" s="103"/>
      <c r="Q27" s="103"/>
      <c r="R27" s="103"/>
    </row>
    <row r="28" spans="1:18" ht="12.75">
      <c r="A28" s="129" t="s">
        <v>57</v>
      </c>
      <c r="B28" s="25"/>
      <c r="C28" s="104"/>
      <c r="D28" s="25" t="s">
        <v>4</v>
      </c>
      <c r="E28" s="82">
        <v>4811437</v>
      </c>
      <c r="F28" s="82">
        <f t="shared" si="5"/>
        <v>4811437</v>
      </c>
      <c r="G28" s="82"/>
      <c r="H28" s="82"/>
      <c r="I28" s="82"/>
      <c r="J28" s="82"/>
      <c r="K28" s="82"/>
      <c r="L28" s="82"/>
      <c r="M28" s="82"/>
      <c r="N28" s="82"/>
      <c r="O28" s="103">
        <f aca="true" t="shared" si="6" ref="O28:O35">H28+E28</f>
        <v>4811437</v>
      </c>
      <c r="P28" s="103">
        <f aca="true" t="shared" si="7" ref="P28:P35">I28+F28</f>
        <v>4811437</v>
      </c>
      <c r="Q28" s="103">
        <f>J28+G28</f>
        <v>0</v>
      </c>
      <c r="R28" s="103">
        <f>K28</f>
        <v>0</v>
      </c>
    </row>
    <row r="29" spans="1:18" ht="12.75">
      <c r="A29" s="129" t="s">
        <v>58</v>
      </c>
      <c r="B29" s="25"/>
      <c r="C29" s="104"/>
      <c r="D29" s="25" t="s">
        <v>175</v>
      </c>
      <c r="E29" s="150"/>
      <c r="F29" s="82">
        <f t="shared" si="5"/>
        <v>0</v>
      </c>
      <c r="G29" s="82"/>
      <c r="H29" s="82"/>
      <c r="I29" s="82"/>
      <c r="J29" s="82"/>
      <c r="K29" s="82"/>
      <c r="L29" s="82"/>
      <c r="M29" s="82"/>
      <c r="N29" s="82"/>
      <c r="O29" s="103">
        <f t="shared" si="6"/>
        <v>0</v>
      </c>
      <c r="P29" s="103">
        <f t="shared" si="7"/>
        <v>0</v>
      </c>
      <c r="Q29" s="103">
        <f>J29+G29</f>
        <v>0</v>
      </c>
      <c r="R29" s="103">
        <f>K29</f>
        <v>0</v>
      </c>
    </row>
    <row r="30" spans="1:18" ht="12.75">
      <c r="A30" s="129" t="s">
        <v>59</v>
      </c>
      <c r="B30" s="25"/>
      <c r="C30" s="104"/>
      <c r="D30" s="25" t="s">
        <v>176</v>
      </c>
      <c r="E30" s="150"/>
      <c r="F30" s="82">
        <f t="shared" si="5"/>
        <v>0</v>
      </c>
      <c r="G30" s="82"/>
      <c r="H30" s="82"/>
      <c r="I30" s="82"/>
      <c r="J30" s="82"/>
      <c r="K30" s="82"/>
      <c r="L30" s="82"/>
      <c r="M30" s="82"/>
      <c r="N30" s="82"/>
      <c r="O30" s="103">
        <f t="shared" si="6"/>
        <v>0</v>
      </c>
      <c r="P30" s="103">
        <f t="shared" si="7"/>
        <v>0</v>
      </c>
      <c r="Q30" s="103">
        <f>J30+G30</f>
        <v>0</v>
      </c>
      <c r="R30" s="103">
        <f>K30</f>
        <v>0</v>
      </c>
    </row>
    <row r="31" spans="1:18" ht="12.75">
      <c r="A31" s="129" t="s">
        <v>60</v>
      </c>
      <c r="B31" s="25"/>
      <c r="C31" s="104"/>
      <c r="D31" s="25" t="s">
        <v>177</v>
      </c>
      <c r="E31" s="150"/>
      <c r="F31" s="82">
        <f t="shared" si="5"/>
        <v>0</v>
      </c>
      <c r="G31" s="82"/>
      <c r="H31" s="82"/>
      <c r="I31" s="82"/>
      <c r="J31" s="82"/>
      <c r="K31" s="82"/>
      <c r="L31" s="82"/>
      <c r="M31" s="82"/>
      <c r="N31" s="82"/>
      <c r="O31" s="103">
        <f t="shared" si="6"/>
        <v>0</v>
      </c>
      <c r="P31" s="103">
        <f t="shared" si="7"/>
        <v>0</v>
      </c>
      <c r="Q31" s="103">
        <f>J31+G31</f>
        <v>0</v>
      </c>
      <c r="R31" s="103">
        <f>K31</f>
        <v>0</v>
      </c>
    </row>
    <row r="32" spans="1:18" ht="12.75">
      <c r="A32" s="129" t="s">
        <v>61</v>
      </c>
      <c r="B32" s="25"/>
      <c r="C32" s="105"/>
      <c r="D32" s="25" t="s">
        <v>207</v>
      </c>
      <c r="E32" s="150"/>
      <c r="F32" s="82">
        <f t="shared" si="5"/>
        <v>0</v>
      </c>
      <c r="G32" s="82"/>
      <c r="H32" s="82"/>
      <c r="I32" s="82"/>
      <c r="J32" s="82"/>
      <c r="K32" s="82"/>
      <c r="L32" s="82"/>
      <c r="M32" s="82"/>
      <c r="N32" s="82"/>
      <c r="O32" s="103">
        <f t="shared" si="6"/>
        <v>0</v>
      </c>
      <c r="P32" s="103">
        <f t="shared" si="7"/>
        <v>0</v>
      </c>
      <c r="Q32" s="103">
        <f>J32+G32</f>
        <v>0</v>
      </c>
      <c r="R32" s="103">
        <f>K32</f>
        <v>0</v>
      </c>
    </row>
    <row r="33" spans="1:18" ht="12.75">
      <c r="A33" s="129" t="s">
        <v>62</v>
      </c>
      <c r="B33" s="25"/>
      <c r="C33" s="105"/>
      <c r="D33" s="25" t="s">
        <v>178</v>
      </c>
      <c r="E33" s="150"/>
      <c r="F33" s="82">
        <f t="shared" si="5"/>
        <v>0</v>
      </c>
      <c r="G33" s="82"/>
      <c r="H33" s="82"/>
      <c r="I33" s="82"/>
      <c r="J33" s="82"/>
      <c r="K33" s="82"/>
      <c r="L33" s="82"/>
      <c r="M33" s="82"/>
      <c r="N33" s="82"/>
      <c r="O33" s="103">
        <f t="shared" si="6"/>
        <v>0</v>
      </c>
      <c r="P33" s="103">
        <f t="shared" si="7"/>
        <v>0</v>
      </c>
      <c r="Q33" s="103"/>
      <c r="R33" s="103"/>
    </row>
    <row r="34" spans="1:18" ht="12.75">
      <c r="A34" s="129" t="s">
        <v>63</v>
      </c>
      <c r="B34" s="25"/>
      <c r="C34" s="105"/>
      <c r="D34" s="25" t="s">
        <v>208</v>
      </c>
      <c r="E34" s="150"/>
      <c r="F34" s="82">
        <f t="shared" si="5"/>
        <v>0</v>
      </c>
      <c r="G34" s="82"/>
      <c r="H34" s="82"/>
      <c r="I34" s="82"/>
      <c r="J34" s="82"/>
      <c r="K34" s="82"/>
      <c r="L34" s="82"/>
      <c r="M34" s="82"/>
      <c r="N34" s="82"/>
      <c r="O34" s="103">
        <f t="shared" si="6"/>
        <v>0</v>
      </c>
      <c r="P34" s="103">
        <f t="shared" si="7"/>
        <v>0</v>
      </c>
      <c r="Q34" s="103">
        <f>J34+G34</f>
        <v>0</v>
      </c>
      <c r="R34" s="103">
        <f>K34</f>
        <v>0</v>
      </c>
    </row>
    <row r="35" spans="1:18" ht="12.75">
      <c r="A35" s="129" t="s">
        <v>64</v>
      </c>
      <c r="B35" s="25"/>
      <c r="C35" s="105"/>
      <c r="D35" s="25" t="s">
        <v>179</v>
      </c>
      <c r="E35" s="150"/>
      <c r="F35" s="82">
        <f t="shared" si="5"/>
        <v>0</v>
      </c>
      <c r="G35" s="82"/>
      <c r="H35" s="82"/>
      <c r="I35" s="82"/>
      <c r="J35" s="82"/>
      <c r="K35" s="82"/>
      <c r="L35" s="82"/>
      <c r="M35" s="82"/>
      <c r="N35" s="82"/>
      <c r="O35" s="103">
        <f t="shared" si="6"/>
        <v>0</v>
      </c>
      <c r="P35" s="103">
        <f t="shared" si="7"/>
        <v>0</v>
      </c>
      <c r="Q35" s="103">
        <f>J35+G35</f>
        <v>0</v>
      </c>
      <c r="R35" s="103">
        <f>K35</f>
        <v>0</v>
      </c>
    </row>
    <row r="36" spans="1:18" s="99" customFormat="1" ht="15">
      <c r="A36" s="129" t="s">
        <v>70</v>
      </c>
      <c r="B36" s="131"/>
      <c r="C36" s="136" t="s">
        <v>142</v>
      </c>
      <c r="D36" s="137"/>
      <c r="E36" s="138">
        <f aca="true" t="shared" si="8" ref="E36:Q36">E26+E14+E13+E12+E11</f>
        <v>145326460</v>
      </c>
      <c r="F36" s="138">
        <f t="shared" si="8"/>
        <v>142251460</v>
      </c>
      <c r="G36" s="138">
        <f t="shared" si="8"/>
        <v>3075000</v>
      </c>
      <c r="H36" s="138">
        <f t="shared" si="8"/>
        <v>35022669</v>
      </c>
      <c r="I36" s="138">
        <f t="shared" si="8"/>
        <v>35022669</v>
      </c>
      <c r="J36" s="138">
        <f t="shared" si="8"/>
        <v>0</v>
      </c>
      <c r="K36" s="138">
        <f t="shared" si="8"/>
        <v>0</v>
      </c>
      <c r="L36" s="138">
        <f t="shared" si="8"/>
        <v>0</v>
      </c>
      <c r="M36" s="138">
        <f t="shared" si="8"/>
        <v>0</v>
      </c>
      <c r="N36" s="138">
        <f t="shared" si="8"/>
        <v>0</v>
      </c>
      <c r="O36" s="138">
        <f t="shared" si="8"/>
        <v>180349129</v>
      </c>
      <c r="P36" s="138">
        <f t="shared" si="8"/>
        <v>177274129</v>
      </c>
      <c r="Q36" s="138">
        <f t="shared" si="8"/>
        <v>3075000</v>
      </c>
      <c r="R36" s="138">
        <f>K36</f>
        <v>0</v>
      </c>
    </row>
    <row r="37" spans="1:18" ht="12.75">
      <c r="A37" s="129" t="s">
        <v>81</v>
      </c>
      <c r="B37" s="25" t="s">
        <v>119</v>
      </c>
      <c r="C37" s="81" t="s">
        <v>143</v>
      </c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ht="12.75">
      <c r="A38" s="129" t="s">
        <v>82</v>
      </c>
      <c r="B38" s="25"/>
      <c r="C38" s="81" t="s">
        <v>144</v>
      </c>
      <c r="D38" s="81"/>
      <c r="E38" s="82">
        <v>52582094</v>
      </c>
      <c r="F38" s="82">
        <v>52582094</v>
      </c>
      <c r="G38" s="82"/>
      <c r="H38" s="82">
        <v>88900</v>
      </c>
      <c r="I38" s="82">
        <v>88900</v>
      </c>
      <c r="J38" s="82"/>
      <c r="K38" s="82"/>
      <c r="L38" s="82"/>
      <c r="M38" s="82"/>
      <c r="N38" s="82"/>
      <c r="O38" s="103">
        <f aca="true" t="shared" si="9" ref="O38:Q40">H38+E38</f>
        <v>52670994</v>
      </c>
      <c r="P38" s="103">
        <f t="shared" si="9"/>
        <v>52670994</v>
      </c>
      <c r="Q38" s="103">
        <f t="shared" si="9"/>
        <v>0</v>
      </c>
      <c r="R38" s="103">
        <f>K38</f>
        <v>0</v>
      </c>
    </row>
    <row r="39" spans="1:18" ht="12.75">
      <c r="A39" s="129" t="s">
        <v>83</v>
      </c>
      <c r="B39" s="25"/>
      <c r="C39" s="81" t="s">
        <v>145</v>
      </c>
      <c r="D39" s="81"/>
      <c r="E39" s="82">
        <v>17139000</v>
      </c>
      <c r="F39" s="82">
        <f>E39</f>
        <v>17139000</v>
      </c>
      <c r="G39" s="82"/>
      <c r="H39" s="82"/>
      <c r="I39" s="82">
        <f>H39</f>
        <v>0</v>
      </c>
      <c r="J39" s="82"/>
      <c r="K39" s="82"/>
      <c r="L39" s="82"/>
      <c r="M39" s="82"/>
      <c r="N39" s="82"/>
      <c r="O39" s="103">
        <f t="shared" si="9"/>
        <v>17139000</v>
      </c>
      <c r="P39" s="103">
        <f t="shared" si="9"/>
        <v>17139000</v>
      </c>
      <c r="Q39" s="103">
        <f t="shared" si="9"/>
        <v>0</v>
      </c>
      <c r="R39" s="103">
        <f>K39</f>
        <v>0</v>
      </c>
    </row>
    <row r="40" spans="1:18" ht="12.75">
      <c r="A40" s="129" t="s">
        <v>84</v>
      </c>
      <c r="B40" s="25"/>
      <c r="C40" s="81" t="s">
        <v>146</v>
      </c>
      <c r="D40" s="81"/>
      <c r="E40" s="82"/>
      <c r="F40" s="82">
        <f>E40-G40</f>
        <v>0</v>
      </c>
      <c r="G40" s="82"/>
      <c r="H40" s="82"/>
      <c r="I40" s="82"/>
      <c r="J40" s="82"/>
      <c r="K40" s="82"/>
      <c r="L40" s="82"/>
      <c r="M40" s="82"/>
      <c r="N40" s="82"/>
      <c r="O40" s="103">
        <f t="shared" si="9"/>
        <v>0</v>
      </c>
      <c r="P40" s="103">
        <f t="shared" si="9"/>
        <v>0</v>
      </c>
      <c r="Q40" s="103">
        <f t="shared" si="9"/>
        <v>0</v>
      </c>
      <c r="R40" s="103">
        <f>K40</f>
        <v>0</v>
      </c>
    </row>
    <row r="41" spans="1:18" s="99" customFormat="1" ht="15">
      <c r="A41" s="129" t="s">
        <v>85</v>
      </c>
      <c r="B41" s="131"/>
      <c r="C41" s="136" t="s">
        <v>147</v>
      </c>
      <c r="D41" s="137"/>
      <c r="E41" s="138">
        <f>SUM(E38:E40)</f>
        <v>69721094</v>
      </c>
      <c r="F41" s="138">
        <f aca="true" t="shared" si="10" ref="F41:P41">SUM(F38:F40)</f>
        <v>69721094</v>
      </c>
      <c r="G41" s="138">
        <f t="shared" si="10"/>
        <v>0</v>
      </c>
      <c r="H41" s="138">
        <f t="shared" si="10"/>
        <v>88900</v>
      </c>
      <c r="I41" s="138">
        <f t="shared" si="10"/>
        <v>88900</v>
      </c>
      <c r="J41" s="138">
        <f>SUM(J38:J40)</f>
        <v>0</v>
      </c>
      <c r="K41" s="138">
        <f t="shared" si="10"/>
        <v>0</v>
      </c>
      <c r="L41" s="138">
        <f t="shared" si="10"/>
        <v>0</v>
      </c>
      <c r="M41" s="138">
        <f t="shared" si="10"/>
        <v>0</v>
      </c>
      <c r="N41" s="138">
        <f t="shared" si="10"/>
        <v>0</v>
      </c>
      <c r="O41" s="138">
        <f t="shared" si="10"/>
        <v>69809994</v>
      </c>
      <c r="P41" s="138">
        <f t="shared" si="10"/>
        <v>69809994</v>
      </c>
      <c r="Q41" s="138">
        <f>SUM(Q38:Q40)</f>
        <v>0</v>
      </c>
      <c r="R41" s="138">
        <f>K41</f>
        <v>0</v>
      </c>
    </row>
    <row r="42" spans="1:18" s="99" customFormat="1" ht="15">
      <c r="A42" s="129" t="s">
        <v>75</v>
      </c>
      <c r="B42" s="131"/>
      <c r="C42" s="136" t="s">
        <v>12</v>
      </c>
      <c r="D42" s="137"/>
      <c r="E42" s="138">
        <f>E41+E36</f>
        <v>215047554</v>
      </c>
      <c r="F42" s="138">
        <f aca="true" t="shared" si="11" ref="F42:P42">F41+F36</f>
        <v>211972554</v>
      </c>
      <c r="G42" s="138">
        <f t="shared" si="11"/>
        <v>3075000</v>
      </c>
      <c r="H42" s="138">
        <f t="shared" si="11"/>
        <v>35111569</v>
      </c>
      <c r="I42" s="138">
        <f t="shared" si="11"/>
        <v>35111569</v>
      </c>
      <c r="J42" s="138">
        <f>J41+J36</f>
        <v>0</v>
      </c>
      <c r="K42" s="138">
        <f t="shared" si="11"/>
        <v>0</v>
      </c>
      <c r="L42" s="138">
        <f t="shared" si="11"/>
        <v>0</v>
      </c>
      <c r="M42" s="138">
        <f t="shared" si="11"/>
        <v>0</v>
      </c>
      <c r="N42" s="138">
        <f t="shared" si="11"/>
        <v>0</v>
      </c>
      <c r="O42" s="138">
        <f t="shared" si="11"/>
        <v>250159123</v>
      </c>
      <c r="P42" s="138">
        <f t="shared" si="11"/>
        <v>247084123</v>
      </c>
      <c r="Q42" s="138">
        <f>Q41+Q36</f>
        <v>3075000</v>
      </c>
      <c r="R42" s="138">
        <f>K42</f>
        <v>0</v>
      </c>
    </row>
    <row r="43" spans="1:18" ht="12.75">
      <c r="A43" s="129" t="s">
        <v>76</v>
      </c>
      <c r="B43" s="25" t="s">
        <v>120</v>
      </c>
      <c r="C43" s="81" t="s">
        <v>149</v>
      </c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ht="12.75">
      <c r="A44" s="129" t="s">
        <v>74</v>
      </c>
      <c r="B44" s="25"/>
      <c r="C44" s="104" t="s">
        <v>99</v>
      </c>
      <c r="D44" s="25" t="s">
        <v>151</v>
      </c>
      <c r="E44" s="101"/>
      <c r="F44" s="101">
        <f>E44</f>
        <v>0</v>
      </c>
      <c r="G44" s="101"/>
      <c r="H44" s="101"/>
      <c r="I44" s="101"/>
      <c r="J44" s="101"/>
      <c r="K44" s="101"/>
      <c r="L44" s="101"/>
      <c r="M44" s="101"/>
      <c r="N44" s="101"/>
      <c r="O44" s="103">
        <f aca="true" t="shared" si="12" ref="O44:O50">H44+E44</f>
        <v>0</v>
      </c>
      <c r="P44" s="103">
        <f aca="true" t="shared" si="13" ref="P44:P50">I44+F44</f>
        <v>0</v>
      </c>
      <c r="Q44" s="103">
        <f aca="true" t="shared" si="14" ref="Q44:Q50">J44+G44</f>
        <v>0</v>
      </c>
      <c r="R44" s="153">
        <f>K44</f>
        <v>0</v>
      </c>
    </row>
    <row r="45" spans="1:18" ht="12.75">
      <c r="A45" s="129" t="s">
        <v>77</v>
      </c>
      <c r="B45" s="25"/>
      <c r="C45" s="105"/>
      <c r="D45" s="25" t="s">
        <v>223</v>
      </c>
      <c r="E45" s="101"/>
      <c r="F45" s="101"/>
      <c r="G45" s="82"/>
      <c r="H45" s="82"/>
      <c r="I45" s="82"/>
      <c r="J45" s="82"/>
      <c r="K45" s="82"/>
      <c r="L45" s="82"/>
      <c r="M45" s="82"/>
      <c r="N45" s="82"/>
      <c r="O45" s="103">
        <f t="shared" si="12"/>
        <v>0</v>
      </c>
      <c r="P45" s="103">
        <f t="shared" si="13"/>
        <v>0</v>
      </c>
      <c r="Q45" s="103">
        <f t="shared" si="14"/>
        <v>0</v>
      </c>
      <c r="R45" s="153">
        <f>K45</f>
        <v>0</v>
      </c>
    </row>
    <row r="46" spans="1:18" ht="12.75">
      <c r="A46" s="129" t="s">
        <v>78</v>
      </c>
      <c r="B46" s="25"/>
      <c r="C46" s="105"/>
      <c r="D46" s="25" t="s">
        <v>224</v>
      </c>
      <c r="E46" s="101"/>
      <c r="F46" s="101"/>
      <c r="G46" s="82"/>
      <c r="H46" s="82"/>
      <c r="I46" s="82"/>
      <c r="J46" s="82"/>
      <c r="K46" s="82"/>
      <c r="L46" s="82"/>
      <c r="M46" s="82"/>
      <c r="N46" s="82"/>
      <c r="O46" s="103">
        <f t="shared" si="12"/>
        <v>0</v>
      </c>
      <c r="P46" s="103">
        <f t="shared" si="13"/>
        <v>0</v>
      </c>
      <c r="Q46" s="103"/>
      <c r="R46" s="153"/>
    </row>
    <row r="47" spans="1:18" ht="12.75">
      <c r="A47" s="129" t="s">
        <v>79</v>
      </c>
      <c r="B47" s="25"/>
      <c r="C47" s="105"/>
      <c r="D47" s="25" t="s">
        <v>152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103">
        <f t="shared" si="12"/>
        <v>0</v>
      </c>
      <c r="P47" s="103">
        <f t="shared" si="13"/>
        <v>0</v>
      </c>
      <c r="Q47" s="103">
        <f t="shared" si="14"/>
        <v>0</v>
      </c>
      <c r="R47" s="153">
        <f>K47</f>
        <v>0</v>
      </c>
    </row>
    <row r="48" spans="1:18" ht="12.75">
      <c r="A48" s="129" t="s">
        <v>80</v>
      </c>
      <c r="B48" s="25"/>
      <c r="C48" s="105"/>
      <c r="D48" s="25" t="s">
        <v>153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103">
        <f t="shared" si="12"/>
        <v>0</v>
      </c>
      <c r="P48" s="103">
        <f t="shared" si="13"/>
        <v>0</v>
      </c>
      <c r="Q48" s="103">
        <f t="shared" si="14"/>
        <v>0</v>
      </c>
      <c r="R48" s="153">
        <f>K48</f>
        <v>0</v>
      </c>
    </row>
    <row r="49" spans="1:18" ht="12.75">
      <c r="A49" s="129" t="s">
        <v>92</v>
      </c>
      <c r="B49" s="25"/>
      <c r="C49" s="105"/>
      <c r="D49" s="25" t="s">
        <v>210</v>
      </c>
      <c r="E49" s="101">
        <v>3525447</v>
      </c>
      <c r="F49" s="101">
        <v>3525447</v>
      </c>
      <c r="G49" s="82"/>
      <c r="H49" s="82"/>
      <c r="I49" s="82"/>
      <c r="J49" s="82"/>
      <c r="K49" s="82"/>
      <c r="L49" s="82"/>
      <c r="M49" s="82"/>
      <c r="N49" s="82"/>
      <c r="O49" s="103">
        <f t="shared" si="12"/>
        <v>3525447</v>
      </c>
      <c r="P49" s="103">
        <f t="shared" si="13"/>
        <v>3525447</v>
      </c>
      <c r="Q49" s="103">
        <f t="shared" si="14"/>
        <v>0</v>
      </c>
      <c r="R49" s="153"/>
    </row>
    <row r="50" spans="1:18" ht="12.75">
      <c r="A50" s="129" t="s">
        <v>95</v>
      </c>
      <c r="B50" s="25"/>
      <c r="C50" s="105"/>
      <c r="D50" s="106" t="s">
        <v>154</v>
      </c>
      <c r="E50" s="101">
        <v>26727269</v>
      </c>
      <c r="F50" s="101">
        <v>26727269</v>
      </c>
      <c r="G50" s="101"/>
      <c r="H50" s="101"/>
      <c r="I50" s="101"/>
      <c r="J50" s="101"/>
      <c r="K50" s="101"/>
      <c r="L50" s="101"/>
      <c r="M50" s="101"/>
      <c r="N50" s="101"/>
      <c r="O50" s="103">
        <f t="shared" si="12"/>
        <v>26727269</v>
      </c>
      <c r="P50" s="103">
        <f t="shared" si="13"/>
        <v>26727269</v>
      </c>
      <c r="Q50" s="103">
        <f t="shared" si="14"/>
        <v>0</v>
      </c>
      <c r="R50" s="153">
        <f>K50</f>
        <v>0</v>
      </c>
    </row>
    <row r="51" spans="1:18" s="100" customFormat="1" ht="15">
      <c r="A51" s="129" t="s">
        <v>96</v>
      </c>
      <c r="B51" s="132"/>
      <c r="C51" s="136" t="s">
        <v>16</v>
      </c>
      <c r="D51" s="136"/>
      <c r="E51" s="138">
        <f>SUM(E43:E50)</f>
        <v>30252716</v>
      </c>
      <c r="F51" s="138">
        <f aca="true" t="shared" si="15" ref="F51:P51">SUM(F43:F50)</f>
        <v>30252716</v>
      </c>
      <c r="G51" s="138">
        <f t="shared" si="15"/>
        <v>0</v>
      </c>
      <c r="H51" s="138">
        <f t="shared" si="15"/>
        <v>0</v>
      </c>
      <c r="I51" s="138">
        <f t="shared" si="15"/>
        <v>0</v>
      </c>
      <c r="J51" s="138">
        <f>SUM(J43:J50)</f>
        <v>0</v>
      </c>
      <c r="K51" s="138">
        <f t="shared" si="15"/>
        <v>0</v>
      </c>
      <c r="L51" s="138">
        <f t="shared" si="15"/>
        <v>0</v>
      </c>
      <c r="M51" s="138">
        <f t="shared" si="15"/>
        <v>0</v>
      </c>
      <c r="N51" s="138">
        <f t="shared" si="15"/>
        <v>0</v>
      </c>
      <c r="O51" s="138">
        <f t="shared" si="15"/>
        <v>30252716</v>
      </c>
      <c r="P51" s="138">
        <f t="shared" si="15"/>
        <v>30252716</v>
      </c>
      <c r="Q51" s="138">
        <f>SUM(Q43:Q50)</f>
        <v>0</v>
      </c>
      <c r="R51" s="138">
        <f>K51</f>
        <v>0</v>
      </c>
    </row>
    <row r="52" spans="1:18" s="100" customFormat="1" ht="15">
      <c r="A52" s="129" t="s">
        <v>97</v>
      </c>
      <c r="B52" s="139" t="s">
        <v>91</v>
      </c>
      <c r="C52" s="136"/>
      <c r="D52" s="136"/>
      <c r="E52" s="138">
        <f>E42+E51</f>
        <v>245300270</v>
      </c>
      <c r="F52" s="138">
        <f aca="true" t="shared" si="16" ref="F52:P52">F42+F51</f>
        <v>242225270</v>
      </c>
      <c r="G52" s="138">
        <f t="shared" si="16"/>
        <v>3075000</v>
      </c>
      <c r="H52" s="138">
        <f t="shared" si="16"/>
        <v>35111569</v>
      </c>
      <c r="I52" s="138">
        <f t="shared" si="16"/>
        <v>35111569</v>
      </c>
      <c r="J52" s="138">
        <f>J42+J51</f>
        <v>0</v>
      </c>
      <c r="K52" s="138">
        <f t="shared" si="16"/>
        <v>0</v>
      </c>
      <c r="L52" s="138">
        <f t="shared" si="16"/>
        <v>0</v>
      </c>
      <c r="M52" s="138">
        <f t="shared" si="16"/>
        <v>0</v>
      </c>
      <c r="N52" s="138">
        <f t="shared" si="16"/>
        <v>0</v>
      </c>
      <c r="O52" s="138">
        <f>O42+O51</f>
        <v>280411839</v>
      </c>
      <c r="P52" s="138">
        <f t="shared" si="16"/>
        <v>277336839</v>
      </c>
      <c r="Q52" s="138">
        <f>Q42+Q51</f>
        <v>3075000</v>
      </c>
      <c r="R52" s="138">
        <f>K52</f>
        <v>0</v>
      </c>
    </row>
    <row r="53" ht="12.75">
      <c r="A53" s="125"/>
    </row>
    <row r="54" spans="1:18" s="90" customFormat="1" ht="30" customHeight="1" hidden="1">
      <c r="A54" s="127"/>
      <c r="B54" s="209"/>
      <c r="C54" s="210"/>
      <c r="D54" s="210"/>
      <c r="E54" s="201" t="s">
        <v>130</v>
      </c>
      <c r="F54" s="201"/>
      <c r="G54" s="201"/>
      <c r="H54" s="201" t="s">
        <v>131</v>
      </c>
      <c r="I54" s="201"/>
      <c r="J54" s="201"/>
      <c r="K54" s="201"/>
      <c r="L54" s="202" t="s">
        <v>133</v>
      </c>
      <c r="M54" s="203"/>
      <c r="N54" s="204"/>
      <c r="O54" s="202" t="s">
        <v>134</v>
      </c>
      <c r="P54" s="203"/>
      <c r="Q54" s="203"/>
      <c r="R54" s="204"/>
    </row>
    <row r="55" spans="1:18" ht="12.75" hidden="1">
      <c r="A55" s="129" t="s">
        <v>78</v>
      </c>
      <c r="B55" s="106" t="s">
        <v>156</v>
      </c>
      <c r="C55" s="105"/>
      <c r="D55" s="25"/>
      <c r="E55" s="107"/>
      <c r="F55" s="108"/>
      <c r="G55" s="92"/>
      <c r="H55" s="107"/>
      <c r="I55" s="108"/>
      <c r="J55" s="108"/>
      <c r="K55" s="92"/>
      <c r="L55" s="107"/>
      <c r="M55" s="108"/>
      <c r="N55" s="92"/>
      <c r="O55" s="107"/>
      <c r="P55" s="108"/>
      <c r="Q55" s="108"/>
      <c r="R55" s="92"/>
    </row>
    <row r="56" spans="1:18" s="98" customFormat="1" ht="12.75" hidden="1">
      <c r="A56" s="129" t="s">
        <v>79</v>
      </c>
      <c r="B56" s="144"/>
      <c r="C56" s="147" t="s">
        <v>158</v>
      </c>
      <c r="D56" s="124"/>
      <c r="E56" s="145"/>
      <c r="F56" s="143">
        <v>14</v>
      </c>
      <c r="G56" s="146"/>
      <c r="H56" s="145"/>
      <c r="I56" s="143">
        <v>71</v>
      </c>
      <c r="J56" s="143"/>
      <c r="K56" s="146"/>
      <c r="L56" s="145"/>
      <c r="M56" s="143"/>
      <c r="N56" s="146"/>
      <c r="O56" s="145"/>
      <c r="P56" s="143">
        <f>SUM(E56:N56)</f>
        <v>85</v>
      </c>
      <c r="Q56" s="143"/>
      <c r="R56" s="146"/>
    </row>
    <row r="57" spans="1:18" s="98" customFormat="1" ht="12.75" hidden="1">
      <c r="A57" s="129" t="s">
        <v>80</v>
      </c>
      <c r="B57" s="144"/>
      <c r="C57" s="147" t="s">
        <v>169</v>
      </c>
      <c r="D57" s="124"/>
      <c r="E57" s="145"/>
      <c r="F57" s="143"/>
      <c r="G57" s="146"/>
      <c r="H57" s="145"/>
      <c r="I57" s="143"/>
      <c r="J57" s="143"/>
      <c r="K57" s="146"/>
      <c r="L57" s="145"/>
      <c r="M57" s="143"/>
      <c r="N57" s="146"/>
      <c r="O57" s="145"/>
      <c r="P57" s="143">
        <f>SUM(E57:N57)</f>
        <v>0</v>
      </c>
      <c r="Q57" s="143"/>
      <c r="R57" s="146"/>
    </row>
    <row r="58" spans="1:18" s="98" customFormat="1" ht="12.75" hidden="1">
      <c r="A58" s="129" t="s">
        <v>92</v>
      </c>
      <c r="B58" s="144"/>
      <c r="C58" s="144" t="s">
        <v>170</v>
      </c>
      <c r="D58" s="124"/>
      <c r="E58" s="145"/>
      <c r="F58" s="143">
        <v>14</v>
      </c>
      <c r="G58" s="146"/>
      <c r="H58" s="145"/>
      <c r="I58" s="143">
        <v>71</v>
      </c>
      <c r="J58" s="143"/>
      <c r="K58" s="146"/>
      <c r="L58" s="145"/>
      <c r="M58" s="143"/>
      <c r="N58" s="146"/>
      <c r="O58" s="145"/>
      <c r="P58" s="143">
        <f>SUM(E58:N58)</f>
        <v>85</v>
      </c>
      <c r="Q58" s="143"/>
      <c r="R58" s="146"/>
    </row>
    <row r="59" spans="1:18" ht="12.75" hidden="1">
      <c r="A59" s="129" t="s">
        <v>95</v>
      </c>
      <c r="B59" s="128" t="s">
        <v>157</v>
      </c>
      <c r="C59" s="57"/>
      <c r="D59" s="25"/>
      <c r="E59" s="107"/>
      <c r="F59" s="143">
        <v>406</v>
      </c>
      <c r="G59" s="92"/>
      <c r="H59" s="107"/>
      <c r="I59" s="108"/>
      <c r="J59" s="108"/>
      <c r="K59" s="92"/>
      <c r="L59" s="107"/>
      <c r="M59" s="108"/>
      <c r="N59" s="92"/>
      <c r="O59" s="107"/>
      <c r="P59" s="143">
        <f>SUM(E59:N59)</f>
        <v>406</v>
      </c>
      <c r="Q59" s="143"/>
      <c r="R59" s="92"/>
    </row>
    <row r="60" ht="12.75" hidden="1">
      <c r="A60" s="125"/>
    </row>
    <row r="61" ht="12.75">
      <c r="A61" s="126"/>
    </row>
    <row r="62" ht="12.75">
      <c r="A62" s="126"/>
    </row>
  </sheetData>
  <sheetProtection/>
  <mergeCells count="14">
    <mergeCell ref="L54:N54"/>
    <mergeCell ref="O54:R54"/>
    <mergeCell ref="O8:R8"/>
    <mergeCell ref="B9:D9"/>
    <mergeCell ref="C7:D7"/>
    <mergeCell ref="B54:D54"/>
    <mergeCell ref="E54:G54"/>
    <mergeCell ref="H54:K54"/>
    <mergeCell ref="B3:R3"/>
    <mergeCell ref="B4:R4"/>
    <mergeCell ref="B8:D8"/>
    <mergeCell ref="E8:G8"/>
    <mergeCell ref="H8:K8"/>
    <mergeCell ref="L8:N8"/>
  </mergeCells>
  <printOptions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4" r:id="rId1"/>
  <headerFooter>
    <oddHeader>&amp;C&amp;"Arial,Normál"Tiszagyulaháza Község Önkormányzata 2018. évi működési, felhalmozási és finanszírozási kiadások kiemelt előirányzatai
(Ft)&amp;R&amp;"Arial,Normál"3. melléklet
a ../.... (.. 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4.7109375" style="31" customWidth="1"/>
    <col min="2" max="2" width="66.140625" style="32" customWidth="1"/>
    <col min="3" max="8" width="14.7109375" style="32" customWidth="1"/>
    <col min="9" max="9" width="13.7109375" style="32" customWidth="1"/>
    <col min="10" max="16384" width="9.140625" style="32" customWidth="1"/>
  </cols>
  <sheetData>
    <row r="1" spans="2:8" ht="12.75">
      <c r="B1" s="178"/>
      <c r="H1" s="29" t="s">
        <v>247</v>
      </c>
    </row>
    <row r="2" spans="2:8" ht="12.75">
      <c r="B2" s="176"/>
      <c r="F2" s="148"/>
      <c r="G2" s="28"/>
      <c r="H2" s="27" t="s">
        <v>215</v>
      </c>
    </row>
    <row r="3" spans="2:8" ht="12.75">
      <c r="B3" s="174"/>
      <c r="H3" s="30"/>
    </row>
    <row r="5" spans="2:8" ht="15.75">
      <c r="B5" s="216" t="s">
        <v>239</v>
      </c>
      <c r="C5" s="216"/>
      <c r="D5" s="216"/>
      <c r="E5" s="216"/>
      <c r="F5" s="216"/>
      <c r="G5" s="216"/>
      <c r="H5" s="216"/>
    </row>
    <row r="6" spans="2:8" ht="15.75">
      <c r="B6" s="216" t="s">
        <v>49</v>
      </c>
      <c r="C6" s="216"/>
      <c r="D6" s="216"/>
      <c r="E6" s="216"/>
      <c r="F6" s="216"/>
      <c r="G6" s="216"/>
      <c r="H6" s="216"/>
    </row>
    <row r="7" spans="2:8" ht="14.25">
      <c r="B7" s="211" t="s">
        <v>181</v>
      </c>
      <c r="C7" s="211"/>
      <c r="D7" s="211"/>
      <c r="E7" s="211"/>
      <c r="F7" s="211"/>
      <c r="G7" s="211"/>
      <c r="H7" s="211"/>
    </row>
    <row r="9" spans="1:8" s="35" customFormat="1" ht="19.5" customHeight="1" thickBot="1">
      <c r="A9" s="31"/>
      <c r="B9" s="34" t="s">
        <v>21</v>
      </c>
      <c r="C9" s="34" t="s">
        <v>22</v>
      </c>
      <c r="D9" s="34" t="s">
        <v>23</v>
      </c>
      <c r="E9" s="34" t="s">
        <v>24</v>
      </c>
      <c r="F9" s="34" t="s">
        <v>25</v>
      </c>
      <c r="G9" s="34" t="s">
        <v>26</v>
      </c>
      <c r="H9" s="34" t="s">
        <v>27</v>
      </c>
    </row>
    <row r="10" spans="1:8" s="38" customFormat="1" ht="19.5" customHeight="1" thickTop="1">
      <c r="A10" s="212"/>
      <c r="B10" s="36" t="s">
        <v>50</v>
      </c>
      <c r="C10" s="37" t="s">
        <v>51</v>
      </c>
      <c r="D10" s="214" t="s">
        <v>52</v>
      </c>
      <c r="E10" s="215"/>
      <c r="F10" s="37" t="s">
        <v>53</v>
      </c>
      <c r="G10" s="37" t="s">
        <v>217</v>
      </c>
      <c r="H10" s="37" t="s">
        <v>216</v>
      </c>
    </row>
    <row r="11" spans="1:8" s="38" customFormat="1" ht="19.5" customHeight="1" thickBot="1">
      <c r="A11" s="213"/>
      <c r="B11" s="39"/>
      <c r="C11" s="40"/>
      <c r="D11" s="41" t="s">
        <v>54</v>
      </c>
      <c r="E11" s="42" t="s">
        <v>55</v>
      </c>
      <c r="F11" s="40" t="s">
        <v>218</v>
      </c>
      <c r="G11" s="40" t="s">
        <v>5</v>
      </c>
      <c r="H11" s="40" t="s">
        <v>56</v>
      </c>
    </row>
    <row r="12" spans="1:8" ht="13.5" thickTop="1">
      <c r="A12" s="67" t="s">
        <v>71</v>
      </c>
      <c r="B12" s="88" t="s">
        <v>233</v>
      </c>
      <c r="C12" s="140">
        <v>20300000</v>
      </c>
      <c r="D12" s="159">
        <v>2017</v>
      </c>
      <c r="E12" s="159">
        <v>2018</v>
      </c>
      <c r="F12" s="43">
        <v>292100</v>
      </c>
      <c r="G12" s="43">
        <v>20007900</v>
      </c>
      <c r="H12" s="89"/>
    </row>
    <row r="13" spans="1:8" ht="12.75">
      <c r="A13" s="67" t="s">
        <v>48</v>
      </c>
      <c r="B13" s="44" t="s">
        <v>234</v>
      </c>
      <c r="C13" s="5">
        <v>2861953</v>
      </c>
      <c r="D13" s="160">
        <v>2018</v>
      </c>
      <c r="E13" s="160">
        <v>2018</v>
      </c>
      <c r="F13" s="5"/>
      <c r="G13" s="5">
        <v>2861953</v>
      </c>
      <c r="H13" s="6"/>
    </row>
    <row r="14" spans="1:8" ht="12.75">
      <c r="A14" s="67" t="s">
        <v>40</v>
      </c>
      <c r="B14" s="44" t="s">
        <v>235</v>
      </c>
      <c r="C14" s="5">
        <v>4304856</v>
      </c>
      <c r="D14" s="160">
        <v>2018</v>
      </c>
      <c r="E14" s="160">
        <v>2018</v>
      </c>
      <c r="F14" s="5"/>
      <c r="G14" s="5">
        <v>4304856</v>
      </c>
      <c r="H14" s="6"/>
    </row>
    <row r="15" spans="1:8" ht="12.75">
      <c r="A15" s="67" t="s">
        <v>41</v>
      </c>
      <c r="B15" s="44" t="s">
        <v>236</v>
      </c>
      <c r="C15" s="5">
        <v>11427500</v>
      </c>
      <c r="D15" s="160">
        <v>2018</v>
      </c>
      <c r="E15" s="160">
        <v>2018</v>
      </c>
      <c r="F15" s="5"/>
      <c r="G15" s="5">
        <v>11427500</v>
      </c>
      <c r="H15" s="6"/>
    </row>
    <row r="16" spans="1:8" ht="12.75">
      <c r="A16" s="67" t="s">
        <v>42</v>
      </c>
      <c r="B16" s="44" t="s">
        <v>237</v>
      </c>
      <c r="C16" s="5">
        <v>161000</v>
      </c>
      <c r="D16" s="160">
        <v>2018</v>
      </c>
      <c r="E16" s="160">
        <v>2019</v>
      </c>
      <c r="F16" s="5"/>
      <c r="G16" s="5">
        <v>161000</v>
      </c>
      <c r="H16" s="6"/>
    </row>
    <row r="17" spans="1:8" ht="12.75" hidden="1">
      <c r="A17" s="67" t="s">
        <v>41</v>
      </c>
      <c r="B17" s="44"/>
      <c r="C17" s="5"/>
      <c r="D17" s="160"/>
      <c r="E17" s="160"/>
      <c r="F17" s="5"/>
      <c r="G17" s="5"/>
      <c r="H17" s="6"/>
    </row>
    <row r="18" spans="1:8" ht="12.75" hidden="1">
      <c r="A18" s="67" t="s">
        <v>42</v>
      </c>
      <c r="B18" s="44"/>
      <c r="C18" s="5"/>
      <c r="D18" s="160"/>
      <c r="E18" s="160"/>
      <c r="F18" s="5"/>
      <c r="G18" s="5"/>
      <c r="H18" s="6"/>
    </row>
    <row r="19" spans="1:8" ht="12.75" hidden="1">
      <c r="A19" s="67" t="s">
        <v>28</v>
      </c>
      <c r="B19" s="44"/>
      <c r="C19" s="5"/>
      <c r="D19" s="160"/>
      <c r="E19" s="160"/>
      <c r="F19" s="5"/>
      <c r="G19" s="5"/>
      <c r="H19" s="6"/>
    </row>
    <row r="20" spans="1:8" ht="12.75" hidden="1">
      <c r="A20" s="67" t="s">
        <v>29</v>
      </c>
      <c r="B20" s="44"/>
      <c r="C20" s="5"/>
      <c r="D20" s="160"/>
      <c r="E20" s="160"/>
      <c r="F20" s="5"/>
      <c r="G20" s="5"/>
      <c r="H20" s="6"/>
    </row>
    <row r="21" spans="1:8" ht="12.75" hidden="1">
      <c r="A21" s="67" t="s">
        <v>30</v>
      </c>
      <c r="B21" s="44"/>
      <c r="C21" s="5"/>
      <c r="D21" s="160"/>
      <c r="E21" s="160"/>
      <c r="F21" s="5"/>
      <c r="G21" s="5"/>
      <c r="H21" s="6"/>
    </row>
    <row r="22" spans="1:9" ht="12.75" hidden="1">
      <c r="A22" s="67" t="s">
        <v>31</v>
      </c>
      <c r="B22" s="44"/>
      <c r="C22" s="5"/>
      <c r="D22" s="160"/>
      <c r="E22" s="160"/>
      <c r="F22" s="5"/>
      <c r="G22" s="5"/>
      <c r="H22" s="6"/>
      <c r="I22" s="47"/>
    </row>
    <row r="23" spans="1:8" ht="12.75" hidden="1">
      <c r="A23" s="67" t="s">
        <v>7</v>
      </c>
      <c r="B23" s="44"/>
      <c r="C23" s="5"/>
      <c r="D23" s="160"/>
      <c r="E23" s="160"/>
      <c r="F23" s="5"/>
      <c r="G23" s="5"/>
      <c r="H23" s="6"/>
    </row>
    <row r="24" spans="1:8" ht="12.75" hidden="1">
      <c r="A24" s="67" t="s">
        <v>8</v>
      </c>
      <c r="B24" s="44"/>
      <c r="C24" s="5"/>
      <c r="D24" s="160"/>
      <c r="E24" s="160"/>
      <c r="F24" s="5"/>
      <c r="G24" s="5"/>
      <c r="H24" s="6"/>
    </row>
    <row r="25" spans="1:9" ht="12.75" hidden="1">
      <c r="A25" s="67" t="s">
        <v>9</v>
      </c>
      <c r="B25" s="44"/>
      <c r="C25" s="5"/>
      <c r="D25" s="160"/>
      <c r="E25" s="160"/>
      <c r="F25" s="161"/>
      <c r="G25" s="5"/>
      <c r="H25" s="6"/>
      <c r="I25" s="45"/>
    </row>
    <row r="26" spans="1:9" ht="12.75" hidden="1">
      <c r="A26" s="67" t="s">
        <v>10</v>
      </c>
      <c r="B26" s="44"/>
      <c r="C26" s="162"/>
      <c r="D26" s="160"/>
      <c r="E26" s="160"/>
      <c r="F26" s="161"/>
      <c r="G26" s="5"/>
      <c r="H26" s="6"/>
      <c r="I26" s="46"/>
    </row>
    <row r="27" spans="1:9" ht="12.75" hidden="1">
      <c r="A27" s="67" t="s">
        <v>43</v>
      </c>
      <c r="B27" s="44"/>
      <c r="C27" s="162"/>
      <c r="D27" s="160"/>
      <c r="E27" s="160"/>
      <c r="F27" s="161"/>
      <c r="G27" s="5"/>
      <c r="H27" s="6"/>
      <c r="I27" s="46"/>
    </row>
    <row r="28" spans="1:9" ht="12.75" hidden="1">
      <c r="A28" s="67" t="s">
        <v>44</v>
      </c>
      <c r="B28" s="44"/>
      <c r="C28" s="162"/>
      <c r="D28" s="160"/>
      <c r="E28" s="160"/>
      <c r="F28" s="5"/>
      <c r="G28" s="5"/>
      <c r="H28" s="163"/>
      <c r="I28" s="46"/>
    </row>
    <row r="29" spans="1:8" ht="12.75" hidden="1">
      <c r="A29" s="67" t="s">
        <v>45</v>
      </c>
      <c r="B29" s="44"/>
      <c r="C29" s="162"/>
      <c r="D29" s="160"/>
      <c r="E29" s="160"/>
      <c r="F29" s="5"/>
      <c r="G29" s="5"/>
      <c r="H29" s="6"/>
    </row>
    <row r="30" spans="1:9" ht="12.75" hidden="1">
      <c r="A30" s="67" t="s">
        <v>46</v>
      </c>
      <c r="B30" s="44"/>
      <c r="C30" s="5"/>
      <c r="D30" s="160"/>
      <c r="E30" s="160"/>
      <c r="F30" s="5"/>
      <c r="G30" s="5"/>
      <c r="H30" s="6"/>
      <c r="I30" s="47"/>
    </row>
    <row r="31" spans="1:8" ht="12.75" hidden="1">
      <c r="A31" s="67" t="s">
        <v>47</v>
      </c>
      <c r="B31" s="44"/>
      <c r="C31" s="5"/>
      <c r="D31" s="160"/>
      <c r="E31" s="160"/>
      <c r="F31" s="5"/>
      <c r="G31" s="5"/>
      <c r="H31" s="6"/>
    </row>
    <row r="32" spans="1:9" ht="12.75" hidden="1">
      <c r="A32" s="67" t="s">
        <v>57</v>
      </c>
      <c r="B32" s="44"/>
      <c r="C32" s="5"/>
      <c r="D32" s="160"/>
      <c r="E32" s="160"/>
      <c r="F32" s="5"/>
      <c r="G32" s="5"/>
      <c r="H32" s="6"/>
      <c r="I32" s="47"/>
    </row>
    <row r="33" spans="1:8" ht="12.75" hidden="1">
      <c r="A33" s="67" t="s">
        <v>58</v>
      </c>
      <c r="B33" s="44"/>
      <c r="C33" s="5"/>
      <c r="D33" s="160"/>
      <c r="E33" s="160"/>
      <c r="F33" s="5"/>
      <c r="G33" s="5"/>
      <c r="H33" s="6"/>
    </row>
    <row r="34" spans="1:8" ht="12.75" hidden="1">
      <c r="A34" s="67" t="s">
        <v>59</v>
      </c>
      <c r="B34" s="44"/>
      <c r="C34" s="5"/>
      <c r="D34" s="160"/>
      <c r="E34" s="160"/>
      <c r="F34" s="5"/>
      <c r="G34" s="5"/>
      <c r="H34" s="6"/>
    </row>
    <row r="35" spans="1:8" ht="12.75" hidden="1">
      <c r="A35" s="67" t="s">
        <v>60</v>
      </c>
      <c r="B35" s="44"/>
      <c r="C35" s="5"/>
      <c r="D35" s="160"/>
      <c r="E35" s="160"/>
      <c r="F35" s="5"/>
      <c r="G35" s="5"/>
      <c r="H35" s="6"/>
    </row>
    <row r="36" spans="1:9" ht="12.75" hidden="1">
      <c r="A36" s="67" t="s">
        <v>61</v>
      </c>
      <c r="B36" s="44"/>
      <c r="C36" s="5"/>
      <c r="D36" s="160"/>
      <c r="E36" s="160"/>
      <c r="F36" s="5"/>
      <c r="G36" s="5"/>
      <c r="H36" s="6"/>
      <c r="I36" s="47"/>
    </row>
    <row r="37" spans="1:8" ht="13.5" hidden="1" thickBot="1">
      <c r="A37" s="67" t="s">
        <v>62</v>
      </c>
      <c r="B37" s="44"/>
      <c r="C37" s="5"/>
      <c r="D37" s="160"/>
      <c r="E37" s="160"/>
      <c r="F37" s="5"/>
      <c r="G37" s="5"/>
      <c r="H37" s="6"/>
    </row>
    <row r="38" spans="1:8" ht="13.5" hidden="1" thickBot="1">
      <c r="A38" s="67" t="s">
        <v>62</v>
      </c>
      <c r="B38" s="44"/>
      <c r="C38" s="5"/>
      <c r="D38" s="160">
        <v>2017</v>
      </c>
      <c r="E38" s="160">
        <v>2017</v>
      </c>
      <c r="F38" s="5"/>
      <c r="G38" s="5">
        <f>C38</f>
        <v>0</v>
      </c>
      <c r="H38" s="6"/>
    </row>
    <row r="39" spans="1:8" ht="13.5" hidden="1" thickBot="1">
      <c r="A39" s="67" t="s">
        <v>63</v>
      </c>
      <c r="B39" s="158"/>
      <c r="C39" s="3"/>
      <c r="D39" s="164">
        <v>2017</v>
      </c>
      <c r="E39" s="164">
        <v>2017</v>
      </c>
      <c r="F39" s="3"/>
      <c r="G39" s="3">
        <f>C39</f>
        <v>0</v>
      </c>
      <c r="H39" s="4"/>
    </row>
    <row r="40" spans="1:8" ht="13.5" hidden="1" thickBot="1">
      <c r="A40" s="67"/>
      <c r="B40" s="156"/>
      <c r="C40" s="157"/>
      <c r="D40" s="165"/>
      <c r="E40" s="165"/>
      <c r="F40" s="157"/>
      <c r="G40" s="157"/>
      <c r="H40" s="166"/>
    </row>
    <row r="41" spans="1:8" ht="13.5" hidden="1" thickBot="1">
      <c r="A41" s="67" t="s">
        <v>64</v>
      </c>
      <c r="B41" s="44"/>
      <c r="C41" s="5"/>
      <c r="D41" s="167"/>
      <c r="E41" s="167"/>
      <c r="F41" s="5"/>
      <c r="G41" s="5"/>
      <c r="H41" s="6"/>
    </row>
    <row r="42" spans="1:8" ht="13.5" hidden="1" thickBot="1">
      <c r="A42" s="67" t="s">
        <v>70</v>
      </c>
      <c r="B42" s="44"/>
      <c r="C42" s="5"/>
      <c r="D42" s="167"/>
      <c r="E42" s="167"/>
      <c r="F42" s="5"/>
      <c r="G42" s="5"/>
      <c r="H42" s="6"/>
    </row>
    <row r="43" spans="1:8" ht="13.5" hidden="1" thickBot="1">
      <c r="A43" s="67" t="s">
        <v>81</v>
      </c>
      <c r="B43" s="44"/>
      <c r="C43" s="5"/>
      <c r="D43" s="167"/>
      <c r="E43" s="167"/>
      <c r="F43" s="5"/>
      <c r="G43" s="5"/>
      <c r="H43" s="6"/>
    </row>
    <row r="44" spans="1:8" ht="13.5" hidden="1" thickBot="1">
      <c r="A44" s="67" t="s">
        <v>82</v>
      </c>
      <c r="B44" s="44"/>
      <c r="C44" s="5"/>
      <c r="D44" s="167"/>
      <c r="E44" s="167"/>
      <c r="F44" s="54"/>
      <c r="G44" s="5"/>
      <c r="H44" s="168"/>
    </row>
    <row r="45" spans="1:8" ht="13.5" hidden="1" thickBot="1">
      <c r="A45" s="67"/>
      <c r="B45" s="169"/>
      <c r="C45" s="54"/>
      <c r="D45" s="167">
        <v>2015</v>
      </c>
      <c r="E45" s="167">
        <v>2015</v>
      </c>
      <c r="F45" s="54"/>
      <c r="G45" s="54">
        <f>C45</f>
        <v>0</v>
      </c>
      <c r="H45" s="168"/>
    </row>
    <row r="46" spans="1:8" ht="12.75" hidden="1">
      <c r="A46" s="67"/>
      <c r="B46" s="169"/>
      <c r="C46" s="54"/>
      <c r="D46" s="181">
        <v>2012</v>
      </c>
      <c r="E46" s="181">
        <v>2012</v>
      </c>
      <c r="F46" s="54"/>
      <c r="G46" s="54">
        <f>C46</f>
        <v>0</v>
      </c>
      <c r="H46" s="168"/>
    </row>
    <row r="47" spans="1:8" ht="12.75">
      <c r="A47" s="67" t="s">
        <v>28</v>
      </c>
      <c r="B47" s="44" t="s">
        <v>238</v>
      </c>
      <c r="C47" s="5">
        <v>13818885</v>
      </c>
      <c r="D47" s="160">
        <v>2018</v>
      </c>
      <c r="E47" s="160">
        <v>2019</v>
      </c>
      <c r="F47" s="5"/>
      <c r="G47" s="5">
        <v>13818885</v>
      </c>
      <c r="H47" s="6"/>
    </row>
    <row r="48" spans="1:8" ht="13.5" thickBot="1">
      <c r="A48" s="67" t="s">
        <v>29</v>
      </c>
      <c r="B48" s="158" t="s">
        <v>232</v>
      </c>
      <c r="C48" s="3">
        <v>88900</v>
      </c>
      <c r="D48" s="164">
        <v>2018</v>
      </c>
      <c r="E48" s="164">
        <v>2018</v>
      </c>
      <c r="F48" s="3"/>
      <c r="G48" s="3">
        <v>88900</v>
      </c>
      <c r="H48" s="179"/>
    </row>
    <row r="49" spans="1:8" s="38" customFormat="1" ht="19.5" customHeight="1" thickBot="1" thickTop="1">
      <c r="A49" s="67" t="s">
        <v>30</v>
      </c>
      <c r="B49" s="170" t="s">
        <v>65</v>
      </c>
      <c r="C49" s="141">
        <f>SUM(C12:C48)</f>
        <v>52963094</v>
      </c>
      <c r="D49" s="141"/>
      <c r="E49" s="141"/>
      <c r="F49" s="141">
        <f>SUM(F12:F46)</f>
        <v>292100</v>
      </c>
      <c r="G49" s="141">
        <f>SUM(G12:G48)</f>
        <v>52670994</v>
      </c>
      <c r="H49" s="141">
        <f>SUM(H12:H46)</f>
        <v>0</v>
      </c>
    </row>
    <row r="50" ht="13.5" thickTop="1"/>
    <row r="51" spans="6:7" ht="12.75">
      <c r="F51" s="47"/>
      <c r="G51" s="47"/>
    </row>
    <row r="52" ht="12.75">
      <c r="G52" s="47"/>
    </row>
    <row r="53" ht="12.75">
      <c r="G53" s="47"/>
    </row>
  </sheetData>
  <sheetProtection/>
  <mergeCells count="5">
    <mergeCell ref="B7:H7"/>
    <mergeCell ref="A10:A11"/>
    <mergeCell ref="D10:E10"/>
    <mergeCell ref="B5:H5"/>
    <mergeCell ref="B6:H6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4.7109375" style="48" customWidth="1"/>
    <col min="2" max="2" width="54.7109375" style="32" customWidth="1"/>
    <col min="3" max="8" width="14.7109375" style="32" customWidth="1"/>
    <col min="9" max="16384" width="9.140625" style="32" customWidth="1"/>
  </cols>
  <sheetData>
    <row r="1" spans="2:8" ht="12.75">
      <c r="B1" s="178"/>
      <c r="H1" s="29" t="s">
        <v>166</v>
      </c>
    </row>
    <row r="2" spans="2:8" ht="12.75">
      <c r="B2" s="176"/>
      <c r="F2" s="148"/>
      <c r="G2" s="28"/>
      <c r="H2" s="27" t="s">
        <v>215</v>
      </c>
    </row>
    <row r="3" ht="12.75">
      <c r="H3" s="30"/>
    </row>
    <row r="4" ht="12.75">
      <c r="B4" s="174"/>
    </row>
    <row r="7" spans="2:9" ht="15.75">
      <c r="B7" s="216" t="s">
        <v>240</v>
      </c>
      <c r="C7" s="216"/>
      <c r="D7" s="216"/>
      <c r="E7" s="216"/>
      <c r="F7" s="216"/>
      <c r="G7" s="216"/>
      <c r="H7" s="216"/>
      <c r="I7" s="49"/>
    </row>
    <row r="8" spans="2:9" ht="15.75">
      <c r="B8" s="216" t="s">
        <v>66</v>
      </c>
      <c r="C8" s="216"/>
      <c r="D8" s="216"/>
      <c r="E8" s="216"/>
      <c r="F8" s="216"/>
      <c r="G8" s="216"/>
      <c r="H8" s="216"/>
      <c r="I8" s="49"/>
    </row>
    <row r="9" spans="2:9" ht="14.25">
      <c r="B9" s="211" t="s">
        <v>181</v>
      </c>
      <c r="C9" s="211"/>
      <c r="D9" s="211"/>
      <c r="E9" s="211"/>
      <c r="F9" s="211"/>
      <c r="G9" s="211"/>
      <c r="H9" s="211"/>
      <c r="I9" s="50"/>
    </row>
    <row r="10" spans="2:8" ht="14.25">
      <c r="B10" s="33"/>
      <c r="C10" s="33"/>
      <c r="D10" s="33"/>
      <c r="E10" s="33"/>
      <c r="F10" s="33"/>
      <c r="G10" s="33"/>
      <c r="H10" s="33"/>
    </row>
    <row r="11" spans="2:8" ht="14.25">
      <c r="B11" s="33"/>
      <c r="C11" s="33"/>
      <c r="D11" s="33"/>
      <c r="E11" s="33"/>
      <c r="F11" s="33"/>
      <c r="G11" s="33"/>
      <c r="H11" s="33"/>
    </row>
    <row r="14" spans="2:8" s="48" customFormat="1" ht="19.5" customHeight="1" thickBot="1">
      <c r="B14" s="51" t="s">
        <v>21</v>
      </c>
      <c r="C14" s="51" t="s">
        <v>22</v>
      </c>
      <c r="D14" s="51" t="s">
        <v>23</v>
      </c>
      <c r="E14" s="51" t="s">
        <v>24</v>
      </c>
      <c r="F14" s="51" t="s">
        <v>25</v>
      </c>
      <c r="G14" s="51" t="s">
        <v>26</v>
      </c>
      <c r="H14" s="51" t="s">
        <v>27</v>
      </c>
    </row>
    <row r="15" spans="1:8" s="38" customFormat="1" ht="19.5" customHeight="1" thickTop="1">
      <c r="A15" s="52"/>
      <c r="B15" s="36" t="s">
        <v>67</v>
      </c>
      <c r="C15" s="37" t="s">
        <v>51</v>
      </c>
      <c r="D15" s="214" t="s">
        <v>52</v>
      </c>
      <c r="E15" s="215"/>
      <c r="F15" s="37" t="s">
        <v>53</v>
      </c>
      <c r="G15" s="37" t="s">
        <v>217</v>
      </c>
      <c r="H15" s="37" t="s">
        <v>216</v>
      </c>
    </row>
    <row r="16" spans="1:8" s="38" customFormat="1" ht="19.5" customHeight="1" thickBot="1">
      <c r="A16" s="52"/>
      <c r="B16" s="39"/>
      <c r="C16" s="40"/>
      <c r="D16" s="41" t="s">
        <v>54</v>
      </c>
      <c r="E16" s="42" t="s">
        <v>55</v>
      </c>
      <c r="F16" s="40" t="s">
        <v>218</v>
      </c>
      <c r="G16" s="40" t="s">
        <v>5</v>
      </c>
      <c r="H16" s="40" t="s">
        <v>56</v>
      </c>
    </row>
    <row r="17" spans="1:8" ht="14.25" thickBot="1" thickTop="1">
      <c r="A17" s="67" t="s">
        <v>71</v>
      </c>
      <c r="B17" s="88" t="s">
        <v>241</v>
      </c>
      <c r="C17" s="43">
        <v>17139000</v>
      </c>
      <c r="D17" s="159">
        <v>2018</v>
      </c>
      <c r="E17" s="159">
        <v>2018</v>
      </c>
      <c r="F17" s="43"/>
      <c r="G17" s="43">
        <v>17139000</v>
      </c>
      <c r="H17" s="89"/>
    </row>
    <row r="18" spans="1:8" ht="12.75" hidden="1">
      <c r="A18" s="67" t="s">
        <v>29</v>
      </c>
      <c r="B18" s="44"/>
      <c r="C18" s="5"/>
      <c r="D18" s="160"/>
      <c r="E18" s="160"/>
      <c r="F18" s="5"/>
      <c r="G18" s="5"/>
      <c r="H18" s="6"/>
    </row>
    <row r="19" spans="1:8" ht="12.75" hidden="1">
      <c r="A19" s="67" t="s">
        <v>30</v>
      </c>
      <c r="B19" s="44"/>
      <c r="C19" s="5"/>
      <c r="D19" s="160"/>
      <c r="E19" s="160"/>
      <c r="F19" s="5"/>
      <c r="G19" s="5"/>
      <c r="H19" s="6"/>
    </row>
    <row r="20" spans="1:8" ht="12.75" hidden="1">
      <c r="A20" s="67" t="s">
        <v>31</v>
      </c>
      <c r="B20" s="44"/>
      <c r="C20" s="5"/>
      <c r="D20" s="160"/>
      <c r="E20" s="160"/>
      <c r="F20" s="5"/>
      <c r="G20" s="5"/>
      <c r="H20" s="6"/>
    </row>
    <row r="21" spans="1:8" ht="12.75" hidden="1">
      <c r="A21" s="67" t="s">
        <v>7</v>
      </c>
      <c r="B21" s="44"/>
      <c r="C21" s="162"/>
      <c r="D21" s="160"/>
      <c r="E21" s="160"/>
      <c r="F21" s="5"/>
      <c r="G21" s="5"/>
      <c r="H21" s="6"/>
    </row>
    <row r="22" spans="1:8" ht="13.5" hidden="1" thickBot="1">
      <c r="A22" s="67" t="s">
        <v>8</v>
      </c>
      <c r="B22" s="44"/>
      <c r="C22" s="162"/>
      <c r="D22" s="160"/>
      <c r="E22" s="160"/>
      <c r="F22" s="5"/>
      <c r="G22" s="5"/>
      <c r="H22" s="6"/>
    </row>
    <row r="23" spans="1:8" ht="13.5" hidden="1" thickBot="1">
      <c r="A23" s="67" t="s">
        <v>9</v>
      </c>
      <c r="B23" s="44"/>
      <c r="C23" s="162"/>
      <c r="D23" s="160">
        <v>2017</v>
      </c>
      <c r="E23" s="160">
        <v>2017</v>
      </c>
      <c r="F23" s="5"/>
      <c r="G23" s="5">
        <f aca="true" t="shared" si="0" ref="G23:G34">C23</f>
        <v>0</v>
      </c>
      <c r="H23" s="6"/>
    </row>
    <row r="24" spans="1:8" ht="13.5" hidden="1" thickBot="1">
      <c r="A24" s="67" t="s">
        <v>10</v>
      </c>
      <c r="B24" s="44"/>
      <c r="C24" s="162"/>
      <c r="D24" s="160">
        <v>2017</v>
      </c>
      <c r="E24" s="160">
        <v>2017</v>
      </c>
      <c r="F24" s="5"/>
      <c r="G24" s="5">
        <f t="shared" si="0"/>
        <v>0</v>
      </c>
      <c r="H24" s="6"/>
    </row>
    <row r="25" spans="1:8" ht="13.5" hidden="1" thickBot="1">
      <c r="A25" s="67" t="s">
        <v>10</v>
      </c>
      <c r="B25" s="44"/>
      <c r="C25" s="162"/>
      <c r="D25" s="160">
        <v>2017</v>
      </c>
      <c r="E25" s="160">
        <v>2017</v>
      </c>
      <c r="F25" s="5"/>
      <c r="G25" s="5">
        <f t="shared" si="0"/>
        <v>0</v>
      </c>
      <c r="H25" s="6"/>
    </row>
    <row r="26" spans="1:8" ht="13.5" hidden="1" thickBot="1">
      <c r="A26" s="67" t="s">
        <v>43</v>
      </c>
      <c r="B26" s="44"/>
      <c r="C26" s="162"/>
      <c r="D26" s="160">
        <v>2017</v>
      </c>
      <c r="E26" s="160">
        <v>2017</v>
      </c>
      <c r="F26" s="5"/>
      <c r="G26" s="5">
        <f t="shared" si="0"/>
        <v>0</v>
      </c>
      <c r="H26" s="6"/>
    </row>
    <row r="27" spans="1:8" ht="13.5" hidden="1" thickBot="1">
      <c r="A27" s="67" t="s">
        <v>44</v>
      </c>
      <c r="B27" s="44"/>
      <c r="C27" s="162"/>
      <c r="D27" s="160">
        <v>2017</v>
      </c>
      <c r="E27" s="160">
        <v>2017</v>
      </c>
      <c r="F27" s="5"/>
      <c r="G27" s="5">
        <f t="shared" si="0"/>
        <v>0</v>
      </c>
      <c r="H27" s="6"/>
    </row>
    <row r="28" spans="1:8" ht="13.5" hidden="1" thickBot="1">
      <c r="A28" s="67" t="s">
        <v>45</v>
      </c>
      <c r="B28" s="44"/>
      <c r="C28" s="162"/>
      <c r="D28" s="160">
        <v>2017</v>
      </c>
      <c r="E28" s="160">
        <v>2017</v>
      </c>
      <c r="F28" s="5"/>
      <c r="G28" s="5">
        <f t="shared" si="0"/>
        <v>0</v>
      </c>
      <c r="H28" s="6"/>
    </row>
    <row r="29" spans="1:9" ht="13.5" hidden="1" thickBot="1">
      <c r="A29" s="67" t="s">
        <v>46</v>
      </c>
      <c r="B29" s="44"/>
      <c r="C29" s="171"/>
      <c r="D29" s="160">
        <v>2017</v>
      </c>
      <c r="E29" s="160">
        <v>2017</v>
      </c>
      <c r="F29" s="161"/>
      <c r="G29" s="5">
        <f t="shared" si="0"/>
        <v>0</v>
      </c>
      <c r="H29" s="6"/>
      <c r="I29" s="45"/>
    </row>
    <row r="30" spans="1:9" ht="13.5" hidden="1" thickBot="1">
      <c r="A30" s="67" t="s">
        <v>47</v>
      </c>
      <c r="B30" s="44"/>
      <c r="C30" s="171"/>
      <c r="D30" s="160">
        <v>2017</v>
      </c>
      <c r="E30" s="160">
        <v>2017</v>
      </c>
      <c r="F30" s="161"/>
      <c r="G30" s="5">
        <f t="shared" si="0"/>
        <v>0</v>
      </c>
      <c r="H30" s="6"/>
      <c r="I30" s="46"/>
    </row>
    <row r="31" spans="1:9" ht="13.5" hidden="1" thickBot="1">
      <c r="A31" s="67" t="s">
        <v>57</v>
      </c>
      <c r="B31" s="44"/>
      <c r="C31" s="171"/>
      <c r="D31" s="160">
        <v>2017</v>
      </c>
      <c r="E31" s="160">
        <v>2017</v>
      </c>
      <c r="F31" s="161"/>
      <c r="G31" s="5">
        <f t="shared" si="0"/>
        <v>0</v>
      </c>
      <c r="H31" s="6"/>
      <c r="I31" s="46"/>
    </row>
    <row r="32" spans="1:9" ht="13.5" hidden="1" thickBot="1">
      <c r="A32" s="67" t="s">
        <v>58</v>
      </c>
      <c r="B32" s="44"/>
      <c r="C32" s="171"/>
      <c r="D32" s="160">
        <v>2017</v>
      </c>
      <c r="E32" s="160">
        <v>2017</v>
      </c>
      <c r="F32" s="5"/>
      <c r="G32" s="5">
        <f t="shared" si="0"/>
        <v>0</v>
      </c>
      <c r="H32" s="163"/>
      <c r="I32" s="46"/>
    </row>
    <row r="33" spans="1:8" ht="13.5" hidden="1" thickBot="1">
      <c r="A33" s="67" t="s">
        <v>59</v>
      </c>
      <c r="B33" s="44"/>
      <c r="C33" s="5"/>
      <c r="D33" s="160">
        <v>2017</v>
      </c>
      <c r="E33" s="160">
        <v>2017</v>
      </c>
      <c r="F33" s="5"/>
      <c r="G33" s="5">
        <f t="shared" si="0"/>
        <v>0</v>
      </c>
      <c r="H33" s="6"/>
    </row>
    <row r="34" spans="1:8" ht="13.5" hidden="1" thickBot="1">
      <c r="A34" s="67" t="s">
        <v>60</v>
      </c>
      <c r="B34" s="44"/>
      <c r="C34" s="5"/>
      <c r="D34" s="160">
        <v>2017</v>
      </c>
      <c r="E34" s="160">
        <v>2017</v>
      </c>
      <c r="F34" s="5"/>
      <c r="G34" s="5">
        <f t="shared" si="0"/>
        <v>0</v>
      </c>
      <c r="H34" s="6"/>
    </row>
    <row r="35" spans="1:8" ht="13.5" hidden="1" thickBot="1">
      <c r="A35" s="53"/>
      <c r="B35" s="158"/>
      <c r="C35" s="3"/>
      <c r="D35" s="164"/>
      <c r="E35" s="164"/>
      <c r="F35" s="3"/>
      <c r="G35" s="3"/>
      <c r="H35" s="4"/>
    </row>
    <row r="36" spans="1:8" s="38" customFormat="1" ht="19.5" customHeight="1" thickBot="1" thickTop="1">
      <c r="A36" s="67" t="s">
        <v>48</v>
      </c>
      <c r="B36" s="170" t="s">
        <v>65</v>
      </c>
      <c r="C36" s="141">
        <f>SUM(C17:C35)</f>
        <v>17139000</v>
      </c>
      <c r="D36" s="141"/>
      <c r="E36" s="141"/>
      <c r="F36" s="141">
        <f>SUM(F17:F35)</f>
        <v>0</v>
      </c>
      <c r="G36" s="141">
        <f>SUM(G17:G35)</f>
        <v>17139000</v>
      </c>
      <c r="H36" s="141">
        <f>SUM(H17:H35)</f>
        <v>0</v>
      </c>
    </row>
    <row r="37" ht="13.5" thickTop="1">
      <c r="C37" s="47"/>
    </row>
    <row r="38" ht="12.75">
      <c r="G38" s="47"/>
    </row>
    <row r="39" ht="12.75">
      <c r="G39" s="47"/>
    </row>
    <row r="40" ht="12.75">
      <c r="C40" s="47"/>
    </row>
    <row r="42" ht="12.75">
      <c r="G42" s="47"/>
    </row>
  </sheetData>
  <sheetProtection/>
  <mergeCells count="4">
    <mergeCell ref="B9:H9"/>
    <mergeCell ref="D15:E15"/>
    <mergeCell ref="B7:H7"/>
    <mergeCell ref="B8:H8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4.7109375" style="75" customWidth="1"/>
    <col min="2" max="2" width="42.8515625" style="74" hidden="1" customWidth="1"/>
    <col min="3" max="3" width="74.140625" style="74" customWidth="1"/>
    <col min="4" max="4" width="16.8515625" style="74" customWidth="1"/>
    <col min="5" max="16384" width="9.140625" style="74" customWidth="1"/>
  </cols>
  <sheetData>
    <row r="1" spans="1:4" ht="12.75">
      <c r="A1" s="178"/>
      <c r="D1" s="29" t="s">
        <v>167</v>
      </c>
    </row>
    <row r="2" spans="1:6" ht="12.75">
      <c r="A2" s="176"/>
      <c r="D2" s="27" t="s">
        <v>215</v>
      </c>
      <c r="E2" s="28"/>
      <c r="F2" s="28"/>
    </row>
    <row r="5" spans="1:4" ht="15">
      <c r="A5" s="217" t="s">
        <v>242</v>
      </c>
      <c r="B5" s="217"/>
      <c r="C5" s="217"/>
      <c r="D5" s="217"/>
    </row>
    <row r="6" ht="4.5" customHeight="1"/>
    <row r="7" spans="1:4" ht="12.75">
      <c r="A7" s="218" t="s">
        <v>181</v>
      </c>
      <c r="B7" s="218"/>
      <c r="C7" s="218"/>
      <c r="D7" s="218"/>
    </row>
    <row r="10" spans="2:4" s="75" customFormat="1" ht="19.5" customHeight="1" thickBot="1">
      <c r="B10" s="72" t="s">
        <v>22</v>
      </c>
      <c r="C10" s="72" t="s">
        <v>21</v>
      </c>
      <c r="D10" s="72" t="s">
        <v>22</v>
      </c>
    </row>
    <row r="11" spans="1:4" s="77" customFormat="1" ht="13.5" thickTop="1">
      <c r="A11" s="76"/>
      <c r="B11" s="175"/>
      <c r="C11" s="219" t="s">
        <v>88</v>
      </c>
      <c r="D11" s="219"/>
    </row>
    <row r="12" spans="1:4" s="79" customFormat="1" ht="13.5" thickBot="1">
      <c r="A12" s="76"/>
      <c r="B12" s="78" t="s">
        <v>1</v>
      </c>
      <c r="C12" s="78" t="s">
        <v>1</v>
      </c>
      <c r="D12" s="78" t="s">
        <v>89</v>
      </c>
    </row>
    <row r="13" spans="1:4" ht="13.5" thickTop="1">
      <c r="A13" s="67" t="s">
        <v>71</v>
      </c>
      <c r="B13" s="177" t="s">
        <v>219</v>
      </c>
      <c r="C13" s="177" t="s">
        <v>220</v>
      </c>
      <c r="D13" s="18">
        <v>3930000</v>
      </c>
    </row>
    <row r="14" spans="1:4" ht="12.75">
      <c r="A14" s="67" t="s">
        <v>48</v>
      </c>
      <c r="B14" s="80"/>
      <c r="C14" s="81" t="s">
        <v>243</v>
      </c>
      <c r="D14" s="19">
        <v>4572200</v>
      </c>
    </row>
    <row r="15" spans="1:4" ht="13.5" hidden="1" thickBot="1">
      <c r="A15" s="67" t="s">
        <v>42</v>
      </c>
      <c r="B15" s="80"/>
      <c r="C15" s="81" t="s">
        <v>221</v>
      </c>
      <c r="D15" s="19"/>
    </row>
    <row r="16" spans="1:4" ht="13.5" hidden="1" thickBot="1">
      <c r="A16" s="67" t="s">
        <v>28</v>
      </c>
      <c r="B16" s="83"/>
      <c r="C16" s="182"/>
      <c r="D16" s="64"/>
    </row>
    <row r="17" spans="1:4" ht="13.5" thickBot="1">
      <c r="A17" s="67" t="s">
        <v>40</v>
      </c>
      <c r="B17" s="180"/>
      <c r="C17" s="183" t="s">
        <v>244</v>
      </c>
      <c r="D17" s="19">
        <v>570000</v>
      </c>
    </row>
    <row r="18" spans="1:4" ht="14.25" thickBot="1" thickTop="1">
      <c r="A18" s="67" t="s">
        <v>41</v>
      </c>
      <c r="B18" s="180"/>
      <c r="C18" s="184" t="s">
        <v>246</v>
      </c>
      <c r="D18" s="64">
        <v>3000000</v>
      </c>
    </row>
    <row r="19" spans="1:4" ht="14.25" thickBot="1" thickTop="1">
      <c r="A19" s="67" t="s">
        <v>42</v>
      </c>
      <c r="B19" s="180"/>
      <c r="C19" s="120" t="s">
        <v>245</v>
      </c>
      <c r="D19" s="20">
        <v>200000</v>
      </c>
    </row>
    <row r="20" spans="1:4" ht="14.25" thickBot="1" thickTop="1">
      <c r="A20" s="73">
        <v>6</v>
      </c>
      <c r="B20" s="86"/>
      <c r="C20" s="87"/>
      <c r="D20" s="141">
        <f>SUM(D13:D19)</f>
        <v>12272200</v>
      </c>
    </row>
    <row r="21" ht="13.5" thickTop="1"/>
    <row r="22" ht="12.75">
      <c r="D22" s="154"/>
    </row>
  </sheetData>
  <sheetProtection/>
  <mergeCells count="3">
    <mergeCell ref="A5:D5"/>
    <mergeCell ref="A7:D7"/>
    <mergeCell ref="C11:D1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György</dc:creator>
  <cp:keywords/>
  <dc:description/>
  <cp:lastModifiedBy>Mészárosné Szincsák Mária</cp:lastModifiedBy>
  <cp:lastPrinted>2019-02-06T13:53:55Z</cp:lastPrinted>
  <dcterms:created xsi:type="dcterms:W3CDTF">2000-01-14T12:27:26Z</dcterms:created>
  <dcterms:modified xsi:type="dcterms:W3CDTF">2019-02-06T13:54:08Z</dcterms:modified>
  <cp:category/>
  <cp:version/>
  <cp:contentType/>
  <cp:contentStatus/>
</cp:coreProperties>
</file>