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90" activeTab="1"/>
  </bookViews>
  <sheets>
    <sheet name="Mérleg" sheetId="1" r:id="rId1"/>
    <sheet name="Bevételek" sheetId="2" r:id="rId2"/>
    <sheet name="Kiadások" sheetId="3" r:id="rId3"/>
  </sheets>
  <definedNames>
    <definedName name="_xlnm.Print_Titles" localSheetId="1">'Bevételek'!$A:$D</definedName>
    <definedName name="_xlnm.Print_Titles" localSheetId="2">'Kiadások'!$A:$D</definedName>
  </definedNames>
  <calcPr fullCalcOnLoad="1"/>
</workbook>
</file>

<file path=xl/sharedStrings.xml><?xml version="1.0" encoding="utf-8"?>
<sst xmlns="http://schemas.openxmlformats.org/spreadsheetml/2006/main" count="318" uniqueCount="174">
  <si>
    <t>(eFt)</t>
  </si>
  <si>
    <t>B E V É T E L E K</t>
  </si>
  <si>
    <t>M É R L E G E</t>
  </si>
  <si>
    <t>Megnevezés</t>
  </si>
  <si>
    <t xml:space="preserve"> - általános tartalék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</si>
  <si>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</si>
  <si>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</si>
  <si>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</si>
  <si>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</si>
  <si>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</si>
  <si>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</si>
  <si>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</si>
  <si>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</si>
  <si>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</si>
  <si>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</si>
  <si>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</si>
  <si>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</si>
  <si>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</si>
  <si>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</si>
  <si>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</si>
  <si>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</si>
  <si>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</si>
  <si>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</si>
  <si>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</si>
  <si>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</si>
  <si>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</si>
  <si>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</si>
  <si>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</si>
  <si>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</si>
  <si>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</si>
  <si>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</si>
  <si>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</si>
  <si>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</si>
  <si>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</si>
  <si>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</si>
  <si>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K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</si>
  <si>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</si>
  <si>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</si>
  <si>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</si>
  <si>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</si>
  <si>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</si>
  <si>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</si>
  <si>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</si>
  <si>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</si>
  <si>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</si>
  <si>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</si>
  <si>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</si>
  <si>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19</t>
  </si>
  <si>
    <t>20</t>
  </si>
  <si>
    <t>21</t>
  </si>
  <si>
    <t>22</t>
  </si>
  <si>
    <t>23</t>
  </si>
  <si>
    <t>24</t>
  </si>
  <si>
    <t>25</t>
  </si>
  <si>
    <t>26</t>
  </si>
  <si>
    <t>P</t>
  </si>
  <si>
    <t>Q</t>
  </si>
  <si>
    <t>27</t>
  </si>
  <si>
    <t>1</t>
  </si>
  <si>
    <t>Működési hiány:</t>
  </si>
  <si>
    <t>Felhalmozási hiány:</t>
  </si>
  <si>
    <t>33</t>
  </si>
  <si>
    <t>34</t>
  </si>
  <si>
    <t>37</t>
  </si>
  <si>
    <t>38</t>
  </si>
  <si>
    <t>39</t>
  </si>
  <si>
    <t>28</t>
  </si>
  <si>
    <t>29</t>
  </si>
  <si>
    <t>30</t>
  </si>
  <si>
    <t>31</t>
  </si>
  <si>
    <t>32</t>
  </si>
  <si>
    <t>Működési többlet:</t>
  </si>
  <si>
    <t>Felhalmozási többlet:</t>
  </si>
  <si>
    <t>BEVÉTELEK ÖSSZESEN</t>
  </si>
  <si>
    <t>KIADÁSOK ÖSSZESEN</t>
  </si>
  <si>
    <t>40</t>
  </si>
  <si>
    <t>tény</t>
  </si>
  <si>
    <t>terv</t>
  </si>
  <si>
    <t>41</t>
  </si>
  <si>
    <t>BEVÉTELEK</t>
  </si>
  <si>
    <t xml:space="preserve">   ebből:</t>
  </si>
  <si>
    <t xml:space="preserve"> - OEP támogatás</t>
  </si>
  <si>
    <t>B3 Közhatalmi bevételek</t>
  </si>
  <si>
    <t xml:space="preserve"> - építményadó</t>
  </si>
  <si>
    <t xml:space="preserve"> - magánszemélyek kommunális adója</t>
  </si>
  <si>
    <t xml:space="preserve"> - helyi iparűzési adó</t>
  </si>
  <si>
    <t xml:space="preserve"> - gépjárműadó</t>
  </si>
  <si>
    <t>B4 Működési bevételek</t>
  </si>
  <si>
    <t>B6 Működési célú átvett pénzeszközök</t>
  </si>
  <si>
    <t>Működési bevételek összesen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</si>
  <si>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</si>
  <si>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</si>
  <si>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</si>
  <si>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</si>
  <si>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</si>
  <si>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bevételek összesen</t>
  </si>
  <si>
    <t>1.</t>
  </si>
  <si>
    <t>2.</t>
  </si>
  <si>
    <t>3.</t>
  </si>
  <si>
    <t>Felhalmozási célú hitelek felvétele</t>
  </si>
  <si>
    <t>Előző év költségvetési maradványának igénybevétele</t>
  </si>
  <si>
    <t xml:space="preserve"> Működési célra:</t>
  </si>
  <si>
    <t xml:space="preserve"> Felhalmozási célra:</t>
  </si>
  <si>
    <t>B8 Finanszírozási bevételek</t>
  </si>
  <si>
    <t>Központi, irányító szervi támogatás</t>
  </si>
  <si>
    <t xml:space="preserve"> - ebből kötelező feladat</t>
  </si>
  <si>
    <t xml:space="preserve"> - ebből önként vállalt feladat</t>
  </si>
  <si>
    <t>Hajdúnánás Városi Önkormányzat</t>
  </si>
  <si>
    <t>Hajdúnánási Közös Önkormányzati Hivatal</t>
  </si>
  <si>
    <t>2014. eredeti előirányzat</t>
  </si>
  <si>
    <t>Családsegítő és Gyermekjóléti Szolgálat, Bölcsőde</t>
  </si>
  <si>
    <t>Önkormányzat összesen</t>
  </si>
  <si>
    <t>KIADÁSOK</t>
  </si>
  <si>
    <t>Működési kiadások</t>
  </si>
  <si>
    <t>K1 Személyi juttatások</t>
  </si>
  <si>
    <t>K2 Munkaadókat terhelő járulékok és szociális hozzájárulási adó</t>
  </si>
  <si>
    <t>K3 Dologi kiadások</t>
  </si>
  <si>
    <t>K4 Ellátottak pénzbeli juttatásai</t>
  </si>
  <si>
    <t>K5 Egyéb működési célú kiadások</t>
  </si>
  <si>
    <t>Működési kiadások összesen</t>
  </si>
  <si>
    <t>Felhalmozási kiadások</t>
  </si>
  <si>
    <t>K6 Beruházások</t>
  </si>
  <si>
    <t>K7 Felújítások</t>
  </si>
  <si>
    <t>K8 Egyéb felhalmozási célú kiadások</t>
  </si>
  <si>
    <t>Felhalmozási kiadások összesen</t>
  </si>
  <si>
    <t>Költségvetési bevételek összesen</t>
  </si>
  <si>
    <t>K9 Finanszírozási kiadások</t>
  </si>
  <si>
    <t>Felhalmozási célú hitelek törlesztése</t>
  </si>
  <si>
    <t xml:space="preserve"> - Felhalmozási célú hitelek törlesztése</t>
  </si>
  <si>
    <t xml:space="preserve"> - Működési célú hitelek törlesztése</t>
  </si>
  <si>
    <t xml:space="preserve"> - Forgatási célú értékpapírok kiadásai</t>
  </si>
  <si>
    <t xml:space="preserve"> - Befektetési célú értékpapírok kiadásai</t>
  </si>
  <si>
    <t>Központi, irányító szervi támogatás folyósítása</t>
  </si>
  <si>
    <t>Tartalékok</t>
  </si>
  <si>
    <t>Engedélyezett létszám:</t>
  </si>
  <si>
    <t>Közfoglalkoztatottak éves átlaglétszáma:</t>
  </si>
  <si>
    <t>2014. január 1-től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</si>
  <si>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</si>
  <si>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</si>
  <si>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</si>
  <si>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</si>
  <si>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</si>
  <si>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</si>
  <si>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B7 Felhalmozási célú átvett pénzeszközök</t>
  </si>
  <si>
    <t>2014. december 1-től</t>
  </si>
  <si>
    <t>2014. december 31-én</t>
  </si>
  <si>
    <t xml:space="preserve"> - bírság és végrehajtási költség, egyéb bevétel</t>
  </si>
  <si>
    <t xml:space="preserve"> - ebből államigazgatási feladat</t>
  </si>
  <si>
    <t>Előző év költségvetési maradványának igénybevétele működési</t>
  </si>
  <si>
    <t>2016. eredeti előirányzat</t>
  </si>
  <si>
    <t xml:space="preserve"> - költségvetési támogatás Kvtv.. 2. mell.</t>
  </si>
  <si>
    <t xml:space="preserve"> - önkormányzatok rendkívüli támogatása Kvtv.. 3.III. mell.</t>
  </si>
  <si>
    <t xml:space="preserve"> - Vágópont kialakításához (közfoglalkoztatási program önereje)</t>
  </si>
  <si>
    <t>Államháztartáson belüli megelőlegezés</t>
  </si>
  <si>
    <t>Likvid hitelek törlesztése</t>
  </si>
  <si>
    <t>Áht-n belüli megelőlegezések visszafizetése</t>
  </si>
  <si>
    <t>2017.</t>
  </si>
  <si>
    <t xml:space="preserve"> - Sportcsarnoképítés önerejéhez</t>
  </si>
  <si>
    <t xml:space="preserve"> - Bocskai u. 79. alatti társasház felújításához</t>
  </si>
  <si>
    <t xml:space="preserve"> - Ingatlanvárálás (Bartók Béla krt. 27.)</t>
  </si>
  <si>
    <t>Rövid lejáratú hitelek törlesztése</t>
  </si>
  <si>
    <t xml:space="preserve"> - Államháztartáson belüli megelőlegezések visszafizetése</t>
  </si>
  <si>
    <t>Likvid hitel, rövid lejáratú hitel igénybevétele</t>
  </si>
  <si>
    <t>2018.</t>
  </si>
  <si>
    <t>Rövid lejáratú hitelek</t>
  </si>
  <si>
    <t>2019. évi előirányzat</t>
  </si>
  <si>
    <t>2019.</t>
  </si>
  <si>
    <t>Tiszagyulaházi Aprajafalva Óvoda</t>
  </si>
  <si>
    <t>Tiszagyulaháza Község Önkormányzata 2019. évi költségvetése bevételeinek és kiadásainak nettósított</t>
  </si>
  <si>
    <t>Tiszagyulaháza Község Önkormányzata</t>
  </si>
  <si>
    <t>a 2/2019. (II. 18.) Önkormányzati Rendelethez</t>
  </si>
  <si>
    <t>2. melléklet</t>
  </si>
  <si>
    <t>3. melléklet</t>
  </si>
  <si>
    <t>a 9/2019 (VI. 28.)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</si>
</sst>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[$-40E]yyyy\.\ mmmm\ d\."/>
    <numFmt numFmtId="168" formatCode="yyyy/mm/dd;@"/>
    <numFmt numFmtId="169" formatCode="mmm/yyyy"/>
    <numFmt numFmtId="170" formatCode="#,##0\ &quot;Ft&quot;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0.00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 CE"/>
      <family val="2"/>
    </font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33" borderId="10" xfId="0" applyFont="1" applyFill="1" applyBorder="1" applyAlignment="1">
      <alignment/>
    </xf>
    <xf numFmtId="0" fontId="13" fillId="0" borderId="0" xfId="0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11" fillId="33" borderId="25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3" fontId="11" fillId="33" borderId="29" xfId="0" applyNumberFormat="1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3" fontId="11" fillId="33" borderId="32" xfId="0" applyNumberFormat="1" applyFont="1" applyFill="1" applyBorder="1" applyAlignment="1">
      <alignment/>
    </xf>
    <xf numFmtId="0" fontId="9" fillId="0" borderId="33" xfId="0" applyFont="1" applyBorder="1" applyAlignment="1">
      <alignment/>
    </xf>
    <xf numFmtId="3" fontId="9" fillId="0" borderId="34" xfId="0" applyNumberFormat="1" applyFont="1" applyBorder="1" applyAlignment="1">
      <alignment/>
    </xf>
    <xf numFmtId="3" fontId="52" fillId="0" borderId="13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11" fillId="33" borderId="36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3" fontId="11" fillId="33" borderId="38" xfId="0" applyNumberFormat="1" applyFont="1" applyFill="1" applyBorder="1" applyAlignment="1">
      <alignment/>
    </xf>
    <xf numFmtId="3" fontId="11" fillId="33" borderId="39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11" fillId="33" borderId="40" xfId="0" applyFont="1" applyFill="1" applyBorder="1" applyAlignment="1">
      <alignment/>
    </xf>
    <xf numFmtId="0" fontId="9" fillId="0" borderId="41" xfId="0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11" fillId="33" borderId="42" xfId="0" applyNumberFormat="1" applyFont="1" applyFill="1" applyBorder="1" applyAlignment="1">
      <alignment/>
    </xf>
    <xf numFmtId="3" fontId="9" fillId="0" borderId="41" xfId="0" applyNumberFormat="1" applyFont="1" applyBorder="1" applyAlignment="1">
      <alignment/>
    </xf>
    <xf numFmtId="3" fontId="11" fillId="33" borderId="43" xfId="0" applyNumberFormat="1" applyFont="1" applyFill="1" applyBorder="1" applyAlignment="1">
      <alignment/>
    </xf>
    <xf numFmtId="0" fontId="9" fillId="34" borderId="4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" fontId="11" fillId="0" borderId="13" xfId="0" applyNumberFormat="1" applyFont="1" applyBorder="1" applyAlignment="1">
      <alignment/>
    </xf>
    <xf numFmtId="0" fontId="9" fillId="0" borderId="44" xfId="0" applyFont="1" applyBorder="1" applyAlignment="1">
      <alignment/>
    </xf>
    <xf numFmtId="3" fontId="9" fillId="0" borderId="44" xfId="0" applyNumberFormat="1" applyFont="1" applyBorder="1" applyAlignment="1">
      <alignment/>
    </xf>
    <xf numFmtId="0" fontId="9" fillId="0" borderId="45" xfId="0" applyFont="1" applyBorder="1" applyAlignment="1">
      <alignment horizontal="right"/>
    </xf>
    <xf numFmtId="0" fontId="9" fillId="0" borderId="45" xfId="0" applyFont="1" applyBorder="1" applyAlignment="1">
      <alignment/>
    </xf>
    <xf numFmtId="0" fontId="11" fillId="0" borderId="23" xfId="0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11" fillId="0" borderId="26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9" fillId="0" borderId="48" xfId="0" applyFont="1" applyBorder="1" applyAlignment="1">
      <alignment/>
    </xf>
    <xf numFmtId="3" fontId="11" fillId="33" borderId="49" xfId="0" applyNumberFormat="1" applyFont="1" applyFill="1" applyBorder="1" applyAlignment="1">
      <alignment/>
    </xf>
    <xf numFmtId="3" fontId="11" fillId="33" borderId="50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/>
    </xf>
    <xf numFmtId="0" fontId="15" fillId="0" borderId="23" xfId="0" applyFont="1" applyBorder="1" applyAlignment="1">
      <alignment/>
    </xf>
    <xf numFmtId="0" fontId="14" fillId="0" borderId="23" xfId="0" applyFont="1" applyBorder="1" applyAlignment="1">
      <alignment/>
    </xf>
    <xf numFmtId="49" fontId="9" fillId="0" borderId="53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/>
    </xf>
    <xf numFmtId="3" fontId="9" fillId="34" borderId="13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4" fillId="34" borderId="23" xfId="0" applyFont="1" applyFill="1" applyBorder="1" applyAlignment="1">
      <alignment/>
    </xf>
    <xf numFmtId="3" fontId="9" fillId="0" borderId="0" xfId="0" applyNumberFormat="1" applyFont="1" applyAlignment="1">
      <alignment horizontal="center"/>
    </xf>
    <xf numFmtId="3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3" fontId="9" fillId="0" borderId="45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3" fontId="12" fillId="34" borderId="13" xfId="0" applyNumberFormat="1" applyFont="1" applyFill="1" applyBorder="1" applyAlignment="1">
      <alignment horizontal="center" vertical="center" wrapText="1"/>
    </xf>
    <xf numFmtId="3" fontId="53" fillId="0" borderId="13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9" fillId="33" borderId="34" xfId="0" applyFont="1" applyFill="1" applyBorder="1" applyAlignment="1">
      <alignment horizontal="center"/>
    </xf>
    <xf numFmtId="0" fontId="9" fillId="33" borderId="54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3" borderId="55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center"/>
    </xf>
    <xf numFmtId="0" fontId="11" fillId="33" borderId="58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9" fillId="33" borderId="6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6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center" vertical="center"/>
    </xf>
    <xf numFmtId="3" fontId="11" fillId="34" borderId="45" xfId="0" applyNumberFormat="1" applyFont="1" applyFill="1" applyBorder="1" applyAlignment="1">
      <alignment horizontal="center" vertical="center" wrapText="1"/>
    </xf>
    <xf numFmtId="3" fontId="11" fillId="34" borderId="27" xfId="0" applyNumberFormat="1" applyFont="1" applyFill="1" applyBorder="1" applyAlignment="1">
      <alignment horizontal="center" vertical="center" wrapText="1"/>
    </xf>
    <xf numFmtId="3" fontId="11" fillId="34" borderId="2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B1">
      <selection activeCell="O7" sqref="O7"/>
    </sheetView>
  </sheetViews>
  <sheetFormatPr defaultColWidth="9.140625" defaultRowHeight="12.75"/>
  <cols>
    <col min="1" max="1" width="4.7109375" style="8" customWidth="1"/>
    <col min="2" max="2" width="1.7109375" style="2" customWidth="1"/>
    <col min="3" max="3" width="52.7109375" style="2" customWidth="1"/>
    <col min="4" max="4" width="11.28125" style="2" customWidth="1"/>
    <col min="5" max="5" width="12.140625" style="2" customWidth="1"/>
    <col min="6" max="6" width="11.8515625" style="3" customWidth="1"/>
    <col min="7" max="7" width="1.7109375" style="2" customWidth="1"/>
    <col min="8" max="8" width="50.00390625" style="2" customWidth="1"/>
    <col min="9" max="9" width="12.28125" style="2" customWidth="1"/>
    <col min="10" max="10" width="11.8515625" style="2" customWidth="1"/>
    <col min="11" max="11" width="12.8515625" style="3" customWidth="1"/>
    <col min="12" max="12" width="9.140625" style="2" customWidth="1"/>
    <col min="13" max="13" width="9.140625" style="2" hidden="1" customWidth="1"/>
    <col min="14" max="16384" width="9.140625" style="2" customWidth="1"/>
  </cols>
  <sheetData>
    <row r="1" ht="12.75">
      <c r="K1" s="5" t="s">
        <v>37</v>
      </c>
    </row>
    <row r="2" spans="2:11" ht="12.75">
      <c r="B2" s="103" t="s">
        <v>37</v>
      </c>
      <c r="K2" s="23" t="s">
        <v>173</v>
      </c>
    </row>
    <row r="3" spans="2:11" ht="12.75">
      <c r="B3" s="102" t="s">
        <v>170</v>
      </c>
      <c r="K3" s="1"/>
    </row>
    <row r="5" spans="2:11" ht="15.75">
      <c r="B5" s="104" t="s">
        <v>168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1" ht="15.75">
      <c r="B6" s="104" t="s">
        <v>2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2:11" ht="14.25">
      <c r="B7" s="105" t="s">
        <v>0</v>
      </c>
      <c r="C7" s="105"/>
      <c r="D7" s="105"/>
      <c r="E7" s="105"/>
      <c r="F7" s="105"/>
      <c r="G7" s="105"/>
      <c r="H7" s="105"/>
      <c r="I7" s="105"/>
      <c r="J7" s="105"/>
      <c r="K7" s="105"/>
    </row>
    <row r="8" ht="12.75">
      <c r="D8" s="3"/>
    </row>
    <row r="9" spans="4:5" ht="12.75">
      <c r="D9" s="3"/>
      <c r="E9" s="3"/>
    </row>
    <row r="10" spans="2:11" s="8" customFormat="1" ht="19.5" customHeight="1" thickBot="1">
      <c r="B10" s="116" t="s">
        <v>20</v>
      </c>
      <c r="C10" s="116"/>
      <c r="D10" s="40" t="s">
        <v>21</v>
      </c>
      <c r="E10" s="40" t="s">
        <v>22</v>
      </c>
      <c r="F10" s="7" t="s">
        <v>23</v>
      </c>
      <c r="G10" s="117" t="s">
        <v>24</v>
      </c>
      <c r="H10" s="116"/>
      <c r="I10" s="40" t="s">
        <v>25</v>
      </c>
      <c r="J10" s="40" t="s">
        <v>26</v>
      </c>
      <c r="K10" s="7" t="s">
        <v>31</v>
      </c>
    </row>
    <row r="11" spans="2:11" ht="15" customHeight="1" thickTop="1">
      <c r="B11" s="106" t="s">
        <v>1</v>
      </c>
      <c r="C11" s="107"/>
      <c r="D11" s="107"/>
      <c r="E11" s="107"/>
      <c r="F11" s="107"/>
      <c r="G11" s="108" t="s">
        <v>5</v>
      </c>
      <c r="H11" s="109"/>
      <c r="I11" s="110"/>
      <c r="J11" s="110"/>
      <c r="K11" s="111"/>
    </row>
    <row r="12" spans="2:11" ht="15" customHeight="1">
      <c r="B12" s="114" t="s">
        <v>3</v>
      </c>
      <c r="C12" s="115"/>
      <c r="D12" s="29" t="s">
        <v>156</v>
      </c>
      <c r="E12" s="29" t="s">
        <v>163</v>
      </c>
      <c r="F12" s="100" t="s">
        <v>166</v>
      </c>
      <c r="G12" s="114" t="s">
        <v>3</v>
      </c>
      <c r="H12" s="115"/>
      <c r="I12" s="29" t="s">
        <v>156</v>
      </c>
      <c r="J12" s="29" t="s">
        <v>163</v>
      </c>
      <c r="K12" s="100" t="s">
        <v>166</v>
      </c>
    </row>
    <row r="13" spans="2:11" ht="15" customHeight="1" thickBot="1">
      <c r="B13" s="112" t="s">
        <v>19</v>
      </c>
      <c r="C13" s="113"/>
      <c r="D13" s="30" t="s">
        <v>76</v>
      </c>
      <c r="E13" s="30" t="s">
        <v>76</v>
      </c>
      <c r="F13" s="101" t="s">
        <v>77</v>
      </c>
      <c r="G13" s="112" t="s">
        <v>19</v>
      </c>
      <c r="H13" s="113"/>
      <c r="I13" s="30" t="s">
        <v>76</v>
      </c>
      <c r="J13" s="30" t="s">
        <v>76</v>
      </c>
      <c r="K13" s="101" t="s">
        <v>77</v>
      </c>
    </row>
    <row r="14" spans="1:13" ht="15" customHeight="1" thickTop="1">
      <c r="A14" s="9" t="s">
        <v>58</v>
      </c>
      <c r="B14" s="17" t="s">
        <v>90</v>
      </c>
      <c r="C14" s="20"/>
      <c r="D14" s="20"/>
      <c r="E14" s="46"/>
      <c r="F14" s="11"/>
      <c r="G14" s="17" t="s">
        <v>113</v>
      </c>
      <c r="H14" s="66"/>
      <c r="I14" s="50"/>
      <c r="J14" s="50"/>
      <c r="K14" s="14"/>
      <c r="M14" s="3" t="e">
        <f>SUM(#REF!+#REF!)</f>
        <v>#REF!</v>
      </c>
    </row>
    <row r="15" spans="1:13" ht="15" customHeight="1">
      <c r="A15" s="9" t="s">
        <v>46</v>
      </c>
      <c r="B15" s="18"/>
      <c r="C15" s="21" t="s">
        <v>92</v>
      </c>
      <c r="D15" s="47">
        <v>98975654</v>
      </c>
      <c r="E15" s="43">
        <v>115475670</v>
      </c>
      <c r="F15" s="12">
        <f>Bevételek!N11</f>
        <v>126140610</v>
      </c>
      <c r="G15" s="18"/>
      <c r="H15" s="21" t="s">
        <v>114</v>
      </c>
      <c r="I15" s="43">
        <v>57877369</v>
      </c>
      <c r="J15" s="43">
        <v>58863903</v>
      </c>
      <c r="K15" s="15">
        <f>Kiadások!N11</f>
        <v>58150402.27790433</v>
      </c>
      <c r="M15" s="3" t="e">
        <f>SUM(#REF!+#REF!)</f>
        <v>#REF!</v>
      </c>
    </row>
    <row r="16" spans="1:11" ht="15" customHeight="1">
      <c r="A16" s="9" t="s">
        <v>38</v>
      </c>
      <c r="B16" s="18"/>
      <c r="C16" s="21" t="s">
        <v>82</v>
      </c>
      <c r="D16" s="47">
        <v>9080365</v>
      </c>
      <c r="E16" s="43">
        <v>8372443</v>
      </c>
      <c r="F16" s="12">
        <f>Bevételek!N15</f>
        <v>8400000</v>
      </c>
      <c r="G16" s="18"/>
      <c r="H16" s="26" t="s">
        <v>141</v>
      </c>
      <c r="I16" s="43">
        <v>10058485</v>
      </c>
      <c r="J16" s="43">
        <v>9300064</v>
      </c>
      <c r="K16" s="15">
        <f>Kiadások!N12</f>
        <v>8876125.722095672</v>
      </c>
    </row>
    <row r="17" spans="1:11" ht="15" customHeight="1">
      <c r="A17" s="9" t="s">
        <v>39</v>
      </c>
      <c r="B17" s="18"/>
      <c r="C17" s="21" t="s">
        <v>87</v>
      </c>
      <c r="D17" s="47">
        <v>20012069</v>
      </c>
      <c r="E17" s="43">
        <v>29362149</v>
      </c>
      <c r="F17" s="12">
        <f>Bevételek!N21</f>
        <v>22978000</v>
      </c>
      <c r="G17" s="18"/>
      <c r="H17" s="26" t="s">
        <v>116</v>
      </c>
      <c r="I17" s="43">
        <v>52202894</v>
      </c>
      <c r="J17" s="43">
        <v>73454710</v>
      </c>
      <c r="K17" s="15">
        <f>Kiadások!N13</f>
        <v>104477663</v>
      </c>
    </row>
    <row r="18" spans="1:14" ht="15" customHeight="1">
      <c r="A18" s="9" t="s">
        <v>40</v>
      </c>
      <c r="B18" s="18"/>
      <c r="C18" s="21" t="s">
        <v>88</v>
      </c>
      <c r="D18" s="47">
        <v>3575</v>
      </c>
      <c r="E18" s="43"/>
      <c r="F18" s="12">
        <f>Bevételek!N22</f>
        <v>0</v>
      </c>
      <c r="G18" s="18"/>
      <c r="H18" s="26" t="s">
        <v>117</v>
      </c>
      <c r="I18" s="43">
        <v>1251000</v>
      </c>
      <c r="J18" s="43">
        <v>789000</v>
      </c>
      <c r="K18" s="15">
        <f>Kiadások!N14</f>
        <v>800000</v>
      </c>
      <c r="N18" s="6"/>
    </row>
    <row r="19" spans="1:14" ht="15" customHeight="1" thickBot="1">
      <c r="A19" s="9" t="s">
        <v>27</v>
      </c>
      <c r="B19" s="35"/>
      <c r="C19" s="71" t="s">
        <v>100</v>
      </c>
      <c r="D19" s="44"/>
      <c r="E19" s="64"/>
      <c r="F19" s="65">
        <f>Bevételek!E39</f>
        <v>28234551</v>
      </c>
      <c r="G19" s="18"/>
      <c r="H19" s="26" t="s">
        <v>118</v>
      </c>
      <c r="I19" s="43">
        <v>9518707</v>
      </c>
      <c r="J19" s="43">
        <v>5534351</v>
      </c>
      <c r="K19" s="15">
        <f>Kiadások!N15</f>
        <v>7271000</v>
      </c>
      <c r="N19" s="6"/>
    </row>
    <row r="20" spans="1:14" ht="15" customHeight="1" thickBot="1" thickTop="1">
      <c r="A20" s="9" t="s">
        <v>28</v>
      </c>
      <c r="B20" s="4" t="s">
        <v>137</v>
      </c>
      <c r="C20" s="24"/>
      <c r="D20" s="49">
        <f>SUM(D14:D19)</f>
        <v>128071663</v>
      </c>
      <c r="E20" s="49">
        <f>SUM(E14:E19)</f>
        <v>153210262</v>
      </c>
      <c r="F20" s="28">
        <f>SUM(F14:F19)</f>
        <v>185753161</v>
      </c>
      <c r="G20" s="4" t="s">
        <v>138</v>
      </c>
      <c r="H20" s="24"/>
      <c r="I20" s="49">
        <f>SUM(I15:I19)</f>
        <v>130908455</v>
      </c>
      <c r="J20" s="49">
        <f>SUM(J15:J19)</f>
        <v>147942028</v>
      </c>
      <c r="K20" s="31">
        <f>SUM(K15:K19)</f>
        <v>179575191</v>
      </c>
      <c r="M20" s="3" t="e">
        <f>SUM(K17+K18+#REF!+#REF!)</f>
        <v>#REF!</v>
      </c>
      <c r="N20" s="6"/>
    </row>
    <row r="21" spans="1:14" ht="15" customHeight="1" thickTop="1">
      <c r="A21" s="9" t="s">
        <v>29</v>
      </c>
      <c r="B21" s="17" t="s">
        <v>91</v>
      </c>
      <c r="C21" s="67"/>
      <c r="D21" s="68"/>
      <c r="E21" s="68"/>
      <c r="F21" s="69"/>
      <c r="G21" s="17" t="s">
        <v>120</v>
      </c>
      <c r="H21" s="67"/>
      <c r="I21" s="68"/>
      <c r="J21" s="68"/>
      <c r="K21" s="70"/>
      <c r="M21" s="3"/>
      <c r="N21" s="6"/>
    </row>
    <row r="22" spans="1:14" ht="15" customHeight="1">
      <c r="A22" s="9" t="s">
        <v>30</v>
      </c>
      <c r="B22" s="18"/>
      <c r="C22" s="26" t="s">
        <v>93</v>
      </c>
      <c r="D22" s="43">
        <v>40639990</v>
      </c>
      <c r="E22" s="43">
        <v>35377082</v>
      </c>
      <c r="F22" s="12">
        <f>Bevételek!N25</f>
        <v>32073728</v>
      </c>
      <c r="G22" s="18"/>
      <c r="H22" s="26" t="s">
        <v>121</v>
      </c>
      <c r="I22" s="43">
        <v>21547533</v>
      </c>
      <c r="J22" s="43">
        <v>43243254</v>
      </c>
      <c r="K22" s="15">
        <f>Kiadások!N20</f>
        <v>39753806</v>
      </c>
      <c r="N22" s="6"/>
    </row>
    <row r="23" spans="1:14" ht="15" customHeight="1">
      <c r="A23" s="9" t="s">
        <v>6</v>
      </c>
      <c r="B23" s="18"/>
      <c r="C23" s="26" t="s">
        <v>94</v>
      </c>
      <c r="D23" s="43"/>
      <c r="E23" s="43">
        <v>98207</v>
      </c>
      <c r="F23" s="12">
        <f>Bevételek!N26</f>
        <v>0</v>
      </c>
      <c r="G23" s="18"/>
      <c r="H23" s="26" t="s">
        <v>122</v>
      </c>
      <c r="I23" s="43">
        <v>825500</v>
      </c>
      <c r="J23" s="43"/>
      <c r="K23" s="15">
        <f>Kiadások!N21</f>
        <v>16257512</v>
      </c>
      <c r="N23" s="6"/>
    </row>
    <row r="24" spans="1:14" ht="15" customHeight="1" thickBot="1">
      <c r="A24" s="9" t="s">
        <v>7</v>
      </c>
      <c r="B24" s="19"/>
      <c r="C24" s="27" t="s">
        <v>143</v>
      </c>
      <c r="D24" s="44"/>
      <c r="E24" s="44"/>
      <c r="F24" s="13">
        <f>Bevételek!N27</f>
        <v>0</v>
      </c>
      <c r="G24" s="22"/>
      <c r="H24" s="26" t="s">
        <v>123</v>
      </c>
      <c r="I24" s="43">
        <v>0</v>
      </c>
      <c r="J24" s="43"/>
      <c r="K24" s="15">
        <f>Kiadások!N22</f>
        <v>0</v>
      </c>
      <c r="N24" s="6"/>
    </row>
    <row r="25" spans="1:14" ht="15" customHeight="1" thickBot="1" thickTop="1">
      <c r="A25" s="9" t="s">
        <v>8</v>
      </c>
      <c r="B25" s="4" t="s">
        <v>139</v>
      </c>
      <c r="C25" s="24"/>
      <c r="D25" s="49">
        <f>SUM(D22:D24)</f>
        <v>40639990</v>
      </c>
      <c r="E25" s="49">
        <f>SUM(E22:E24)</f>
        <v>35475289</v>
      </c>
      <c r="F25" s="28">
        <f>SUM(F22:F24)</f>
        <v>32073728</v>
      </c>
      <c r="G25" s="4" t="s">
        <v>140</v>
      </c>
      <c r="H25" s="24"/>
      <c r="I25" s="49">
        <f>SUM(I22:I24)</f>
        <v>22373033</v>
      </c>
      <c r="J25" s="49">
        <f>SUM(J22:J24)</f>
        <v>43243254</v>
      </c>
      <c r="K25" s="31">
        <f>SUM(K22:K24)</f>
        <v>56011318</v>
      </c>
      <c r="N25" s="6"/>
    </row>
    <row r="26" spans="1:14" ht="15" customHeight="1" thickBot="1" thickTop="1">
      <c r="A26" s="9" t="s">
        <v>9</v>
      </c>
      <c r="B26" s="4" t="s">
        <v>10</v>
      </c>
      <c r="C26" s="24"/>
      <c r="D26" s="49">
        <f>D25+D20</f>
        <v>168711653</v>
      </c>
      <c r="E26" s="49">
        <f>E25+E20</f>
        <v>188685551</v>
      </c>
      <c r="F26" s="28">
        <f>F25+F20</f>
        <v>217826889</v>
      </c>
      <c r="G26" s="4" t="s">
        <v>11</v>
      </c>
      <c r="H26" s="24"/>
      <c r="I26" s="72">
        <f>I25+I20</f>
        <v>153281488</v>
      </c>
      <c r="J26" s="49">
        <f>J25+J20</f>
        <v>191185282</v>
      </c>
      <c r="K26" s="73">
        <f>K25+K20</f>
        <v>235586509</v>
      </c>
      <c r="N26" s="6"/>
    </row>
    <row r="27" spans="1:14" ht="15" customHeight="1" thickBot="1" thickTop="1">
      <c r="A27" s="9" t="s">
        <v>41</v>
      </c>
      <c r="B27" s="4" t="s">
        <v>12</v>
      </c>
      <c r="C27" s="24"/>
      <c r="D27" s="49"/>
      <c r="E27" s="28">
        <f>J26-E26</f>
        <v>2499731</v>
      </c>
      <c r="F27" s="28">
        <f>K26-F26</f>
        <v>17759620</v>
      </c>
      <c r="G27" s="4" t="s">
        <v>13</v>
      </c>
      <c r="H27" s="24"/>
      <c r="I27" s="49">
        <f>D26-I26</f>
        <v>15430165</v>
      </c>
      <c r="J27" s="49"/>
      <c r="K27" s="31"/>
      <c r="N27" s="3"/>
    </row>
    <row r="28" spans="1:15" ht="15" customHeight="1" thickBot="1" thickTop="1">
      <c r="A28" s="9" t="s">
        <v>42</v>
      </c>
      <c r="B28" s="36" t="s">
        <v>59</v>
      </c>
      <c r="C28" s="37"/>
      <c r="D28" s="51">
        <f>I20-D20</f>
        <v>2836792</v>
      </c>
      <c r="E28" s="51"/>
      <c r="F28" s="38"/>
      <c r="G28" s="36" t="s">
        <v>71</v>
      </c>
      <c r="H28" s="37"/>
      <c r="I28" s="51"/>
      <c r="J28" s="51">
        <f>E20-J20</f>
        <v>5268234</v>
      </c>
      <c r="K28" s="39">
        <f>F20-K20</f>
        <v>6177970</v>
      </c>
      <c r="L28" s="3"/>
      <c r="N28" s="3"/>
      <c r="O28" s="3"/>
    </row>
    <row r="29" spans="1:14" ht="15" customHeight="1" thickBot="1" thickTop="1">
      <c r="A29" s="9" t="s">
        <v>43</v>
      </c>
      <c r="B29" s="36" t="s">
        <v>60</v>
      </c>
      <c r="C29" s="37"/>
      <c r="D29" s="51"/>
      <c r="E29" s="38">
        <f>J25-E25</f>
        <v>7767965</v>
      </c>
      <c r="F29" s="38">
        <f>K25-F25</f>
        <v>23937590</v>
      </c>
      <c r="G29" s="36" t="s">
        <v>72</v>
      </c>
      <c r="H29" s="37"/>
      <c r="I29" s="51">
        <f>D25-I25</f>
        <v>18266957</v>
      </c>
      <c r="J29" s="51"/>
      <c r="K29" s="39"/>
      <c r="N29" s="3"/>
    </row>
    <row r="30" spans="1:14" ht="15" customHeight="1" thickTop="1">
      <c r="A30" s="9" t="s">
        <v>44</v>
      </c>
      <c r="B30" s="17" t="s">
        <v>103</v>
      </c>
      <c r="C30" s="25"/>
      <c r="D30" s="50"/>
      <c r="E30" s="50"/>
      <c r="F30" s="11"/>
      <c r="G30" s="17" t="s">
        <v>126</v>
      </c>
      <c r="H30" s="25"/>
      <c r="I30" s="50"/>
      <c r="J30" s="50"/>
      <c r="K30" s="14"/>
      <c r="M30" s="3" t="e">
        <f>SUM(#REF!)</f>
        <v>#REF!</v>
      </c>
      <c r="N30" s="3"/>
    </row>
    <row r="31" spans="1:14" ht="15" customHeight="1">
      <c r="A31" s="9" t="s">
        <v>45</v>
      </c>
      <c r="B31" s="18"/>
      <c r="C31" s="26" t="s">
        <v>99</v>
      </c>
      <c r="D31" s="43"/>
      <c r="E31" s="43"/>
      <c r="F31" s="12">
        <f>Bevételek!N31</f>
        <v>0</v>
      </c>
      <c r="G31" s="18"/>
      <c r="H31" s="26" t="s">
        <v>127</v>
      </c>
      <c r="I31" s="43"/>
      <c r="J31" s="43"/>
      <c r="K31" s="15"/>
      <c r="M31" s="3" t="e">
        <f>SUM(#REF!)</f>
        <v>#REF!</v>
      </c>
      <c r="N31" s="3"/>
    </row>
    <row r="32" spans="1:14" ht="15" customHeight="1">
      <c r="A32" s="9" t="s">
        <v>47</v>
      </c>
      <c r="B32" s="18"/>
      <c r="C32" s="26" t="s">
        <v>162</v>
      </c>
      <c r="D32" s="43"/>
      <c r="E32" s="43"/>
      <c r="F32" s="12"/>
      <c r="G32" s="18"/>
      <c r="H32" s="26" t="s">
        <v>160</v>
      </c>
      <c r="I32" s="43"/>
      <c r="J32" s="43"/>
      <c r="K32" s="15"/>
      <c r="N32" s="3"/>
    </row>
    <row r="33" spans="1:14" ht="15" customHeight="1">
      <c r="A33" s="9" t="s">
        <v>48</v>
      </c>
      <c r="B33" s="18"/>
      <c r="C33" s="26" t="s">
        <v>148</v>
      </c>
      <c r="D33" s="43"/>
      <c r="E33" s="43"/>
      <c r="F33" s="12">
        <v>807452</v>
      </c>
      <c r="G33" s="18"/>
      <c r="H33" s="26" t="s">
        <v>154</v>
      </c>
      <c r="I33" s="43"/>
      <c r="J33" s="43"/>
      <c r="K33" s="15"/>
      <c r="N33" s="3"/>
    </row>
    <row r="34" spans="1:14" ht="15" customHeight="1">
      <c r="A34" s="9" t="s">
        <v>49</v>
      </c>
      <c r="B34" s="18"/>
      <c r="C34" s="26" t="s">
        <v>142</v>
      </c>
      <c r="D34" s="43">
        <v>34681481</v>
      </c>
      <c r="E34" s="43">
        <v>50306371</v>
      </c>
      <c r="F34" s="43">
        <f>Bevételek!E40</f>
        <v>18716385</v>
      </c>
      <c r="G34" s="18"/>
      <c r="H34" s="26"/>
      <c r="I34" s="43"/>
      <c r="J34" s="43"/>
      <c r="K34" s="15"/>
      <c r="N34" s="3"/>
    </row>
    <row r="35" spans="1:14" ht="15" customHeight="1">
      <c r="A35" s="9" t="s">
        <v>50</v>
      </c>
      <c r="B35" s="18"/>
      <c r="C35" s="26" t="s">
        <v>153</v>
      </c>
      <c r="D35" s="43">
        <v>3570091</v>
      </c>
      <c r="E35" s="43">
        <v>3477195</v>
      </c>
      <c r="F35" s="12"/>
      <c r="G35" s="18"/>
      <c r="H35" s="26" t="s">
        <v>155</v>
      </c>
      <c r="I35" s="43">
        <v>3575366</v>
      </c>
      <c r="J35" s="43">
        <v>3525447</v>
      </c>
      <c r="K35" s="15">
        <v>1764217</v>
      </c>
      <c r="M35" s="3">
        <f>SUM(K22:K23)</f>
        <v>56011318</v>
      </c>
      <c r="N35" s="3"/>
    </row>
    <row r="36" spans="1:11" ht="15" customHeight="1" thickBot="1">
      <c r="A36" s="9" t="s">
        <v>51</v>
      </c>
      <c r="B36" s="19"/>
      <c r="C36" s="27"/>
      <c r="D36" s="44"/>
      <c r="E36" s="44"/>
      <c r="F36" s="13"/>
      <c r="G36" s="22"/>
      <c r="H36" s="32"/>
      <c r="I36" s="48"/>
      <c r="J36" s="48"/>
      <c r="K36" s="33"/>
    </row>
    <row r="37" spans="1:11" ht="15" customHeight="1" thickBot="1" thickTop="1">
      <c r="A37" s="9" t="s">
        <v>52</v>
      </c>
      <c r="B37" s="4" t="s">
        <v>14</v>
      </c>
      <c r="C37" s="24"/>
      <c r="D37" s="49">
        <f>SUM(D30:D36)</f>
        <v>38251572</v>
      </c>
      <c r="E37" s="49">
        <f>SUM(E30:E35)</f>
        <v>53783566</v>
      </c>
      <c r="F37" s="28">
        <f>SUM(F30:F35)</f>
        <v>19523837</v>
      </c>
      <c r="G37" s="19"/>
      <c r="H37" s="27"/>
      <c r="I37" s="44"/>
      <c r="J37" s="44"/>
      <c r="K37" s="16"/>
    </row>
    <row r="38" spans="1:11" ht="15" customHeight="1" thickBot="1" thickTop="1">
      <c r="A38" s="9" t="s">
        <v>53</v>
      </c>
      <c r="B38" s="4" t="s">
        <v>16</v>
      </c>
      <c r="C38" s="24"/>
      <c r="D38" s="49">
        <f>D37-I38</f>
        <v>34676206</v>
      </c>
      <c r="E38" s="49">
        <f>E37-J38</f>
        <v>50258119</v>
      </c>
      <c r="F38" s="28">
        <f>F37-K38</f>
        <v>17759620</v>
      </c>
      <c r="G38" s="45" t="s">
        <v>15</v>
      </c>
      <c r="H38" s="52"/>
      <c r="I38" s="49">
        <f>SUM(I30:I37)</f>
        <v>3575366</v>
      </c>
      <c r="J38" s="49">
        <f>SUM(J30:J37)</f>
        <v>3525447</v>
      </c>
      <c r="K38" s="31">
        <f>SUM(K30:K37)</f>
        <v>1764217</v>
      </c>
    </row>
    <row r="39" spans="1:11" ht="15" customHeight="1" thickBot="1" thickTop="1">
      <c r="A39" s="9" t="s">
        <v>54</v>
      </c>
      <c r="B39" s="4" t="s">
        <v>17</v>
      </c>
      <c r="C39" s="24"/>
      <c r="D39" s="49">
        <f>SUM(D37+D26)</f>
        <v>206963225</v>
      </c>
      <c r="E39" s="49">
        <f>SUM(E37+E26)</f>
        <v>242469117</v>
      </c>
      <c r="F39" s="28">
        <f>F37+F26</f>
        <v>237350726</v>
      </c>
      <c r="G39" s="4" t="s">
        <v>18</v>
      </c>
      <c r="H39" s="24"/>
      <c r="I39" s="49">
        <f>SUM(I38+I26)</f>
        <v>156856854</v>
      </c>
      <c r="J39" s="49">
        <f>SUM(J38+J26)</f>
        <v>194710729</v>
      </c>
      <c r="K39" s="31">
        <f>K38+K26</f>
        <v>237350726</v>
      </c>
    </row>
    <row r="40" ht="15" customHeight="1" thickTop="1"/>
    <row r="41" ht="15" customHeight="1">
      <c r="E41" s="3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 hidden="1"/>
    <row r="50" ht="15" customHeight="1" hidden="1"/>
    <row r="51" ht="15" customHeight="1" hidden="1"/>
    <row r="52" ht="15" customHeight="1" hidden="1"/>
    <row r="53" ht="15" customHeight="1" hidden="1" thickTop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</sheetData>
  <sheetProtection/>
  <mergeCells count="11">
    <mergeCell ref="G10:H10"/>
    <mergeCell ref="B5:K5"/>
    <mergeCell ref="B6:K6"/>
    <mergeCell ref="B7:K7"/>
    <mergeCell ref="B11:F11"/>
    <mergeCell ref="G11:K11"/>
    <mergeCell ref="B13:C13"/>
    <mergeCell ref="G13:H13"/>
    <mergeCell ref="B12:C12"/>
    <mergeCell ref="G12:H12"/>
    <mergeCell ref="B10:C10"/>
  </mergeCells>
  <printOptions horizontalCentered="1" verticalCentered="1"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Layout" workbookViewId="0" topLeftCell="A7">
      <pane ySplit="2535" topLeftCell="A1" activePane="bottomLeft" state="split"/>
      <selection pane="topLeft" activeCell="E8" sqref="E8:G8"/>
      <selection pane="bottomLeft" activeCell="N6" sqref="N6:P6"/>
    </sheetView>
  </sheetViews>
  <sheetFormatPr defaultColWidth="9.140625" defaultRowHeight="12.75"/>
  <cols>
    <col min="1" max="1" width="5.140625" style="2" customWidth="1"/>
    <col min="2" max="2" width="5.57421875" style="2" customWidth="1"/>
    <col min="3" max="3" width="8.57421875" style="2" customWidth="1"/>
    <col min="4" max="4" width="64.28125" style="2" customWidth="1"/>
    <col min="5" max="10" width="14.7109375" style="3" customWidth="1"/>
    <col min="11" max="13" width="14.7109375" style="3" hidden="1" customWidth="1"/>
    <col min="14" max="16" width="14.7109375" style="3" customWidth="1"/>
    <col min="17" max="16384" width="9.140625" style="2" customWidth="1"/>
  </cols>
  <sheetData>
    <row r="1" spans="2:16" ht="12.75">
      <c r="B1" s="103" t="s">
        <v>171</v>
      </c>
      <c r="P1" s="5"/>
    </row>
    <row r="2" spans="2:16" ht="12.75">
      <c r="B2" s="102" t="s">
        <v>170</v>
      </c>
      <c r="P2" s="23"/>
    </row>
    <row r="3" spans="2:16" ht="15.7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2:16" ht="12.7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2:16" ht="12.75">
      <c r="B5" s="53"/>
      <c r="C5" s="53"/>
      <c r="D5" s="53"/>
      <c r="E5" s="91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7" spans="2:16" s="53" customFormat="1" ht="15" customHeight="1">
      <c r="B7" s="10" t="s">
        <v>20</v>
      </c>
      <c r="C7" s="126" t="s">
        <v>21</v>
      </c>
      <c r="D7" s="127"/>
      <c r="E7" s="74" t="s">
        <v>22</v>
      </c>
      <c r="F7" s="74" t="s">
        <v>23</v>
      </c>
      <c r="G7" s="74" t="s">
        <v>24</v>
      </c>
      <c r="H7" s="74" t="s">
        <v>25</v>
      </c>
      <c r="I7" s="74" t="s">
        <v>26</v>
      </c>
      <c r="J7" s="74" t="s">
        <v>31</v>
      </c>
      <c r="K7" s="74" t="s">
        <v>36</v>
      </c>
      <c r="L7" s="74" t="s">
        <v>55</v>
      </c>
      <c r="M7" s="74" t="s">
        <v>56</v>
      </c>
      <c r="N7" s="74" t="s">
        <v>32</v>
      </c>
      <c r="O7" s="74" t="s">
        <v>33</v>
      </c>
      <c r="P7" s="74" t="s">
        <v>35</v>
      </c>
    </row>
    <row r="8" spans="1:16" s="41" customFormat="1" ht="30" customHeight="1">
      <c r="A8" s="84"/>
      <c r="B8" s="118" t="s">
        <v>3</v>
      </c>
      <c r="C8" s="119"/>
      <c r="D8" s="119"/>
      <c r="E8" s="120" t="s">
        <v>169</v>
      </c>
      <c r="F8" s="120"/>
      <c r="G8" s="120"/>
      <c r="H8" s="120" t="s">
        <v>167</v>
      </c>
      <c r="I8" s="120"/>
      <c r="J8" s="120"/>
      <c r="K8" s="121" t="s">
        <v>110</v>
      </c>
      <c r="L8" s="122"/>
      <c r="M8" s="123"/>
      <c r="N8" s="121" t="s">
        <v>111</v>
      </c>
      <c r="O8" s="122"/>
      <c r="P8" s="123"/>
    </row>
    <row r="9" spans="1:16" ht="30" customHeight="1">
      <c r="A9" s="85"/>
      <c r="B9" s="118" t="s">
        <v>79</v>
      </c>
      <c r="C9" s="119"/>
      <c r="D9" s="119"/>
      <c r="E9" s="86" t="s">
        <v>165</v>
      </c>
      <c r="F9" s="86" t="s">
        <v>105</v>
      </c>
      <c r="G9" s="86" t="s">
        <v>106</v>
      </c>
      <c r="H9" s="86" t="s">
        <v>165</v>
      </c>
      <c r="I9" s="86" t="s">
        <v>105</v>
      </c>
      <c r="J9" s="86" t="s">
        <v>106</v>
      </c>
      <c r="K9" s="86" t="s">
        <v>109</v>
      </c>
      <c r="L9" s="86" t="s">
        <v>105</v>
      </c>
      <c r="M9" s="86" t="s">
        <v>106</v>
      </c>
      <c r="N9" s="86" t="s">
        <v>165</v>
      </c>
      <c r="O9" s="86" t="s">
        <v>105</v>
      </c>
      <c r="P9" s="86" t="s">
        <v>106</v>
      </c>
    </row>
    <row r="10" spans="1:16" ht="12.75">
      <c r="A10" s="80" t="s">
        <v>58</v>
      </c>
      <c r="B10" s="81" t="s">
        <v>96</v>
      </c>
      <c r="C10" s="57" t="s">
        <v>90</v>
      </c>
      <c r="D10" s="57"/>
      <c r="E10" s="58"/>
      <c r="F10" s="43"/>
      <c r="G10" s="43"/>
      <c r="H10" s="58"/>
      <c r="I10" s="43"/>
      <c r="J10" s="43"/>
      <c r="K10" s="58"/>
      <c r="L10" s="43"/>
      <c r="M10" s="43"/>
      <c r="N10" s="58"/>
      <c r="O10" s="43"/>
      <c r="P10" s="43"/>
    </row>
    <row r="11" spans="1:16" ht="12.75">
      <c r="A11" s="80" t="s">
        <v>46</v>
      </c>
      <c r="B11" s="21"/>
      <c r="C11" s="42" t="s">
        <v>92</v>
      </c>
      <c r="D11" s="42"/>
      <c r="E11" s="43">
        <v>126140610</v>
      </c>
      <c r="F11" s="43">
        <f>E11-G11</f>
        <v>122890610</v>
      </c>
      <c r="G11" s="43">
        <v>3250000</v>
      </c>
      <c r="H11" s="43"/>
      <c r="I11" s="43"/>
      <c r="J11" s="43"/>
      <c r="K11" s="43"/>
      <c r="L11" s="43"/>
      <c r="M11" s="43"/>
      <c r="N11" s="58">
        <f>H11+E11</f>
        <v>126140610</v>
      </c>
      <c r="O11" s="58">
        <f>I11+F11</f>
        <v>122890610</v>
      </c>
      <c r="P11" s="58">
        <f>J11+G11</f>
        <v>3250000</v>
      </c>
    </row>
    <row r="12" spans="1:16" ht="12.75">
      <c r="A12" s="80" t="s">
        <v>38</v>
      </c>
      <c r="B12" s="21"/>
      <c r="C12" s="59" t="s">
        <v>80</v>
      </c>
      <c r="D12" s="21" t="s">
        <v>150</v>
      </c>
      <c r="E12" s="43">
        <v>48899278</v>
      </c>
      <c r="F12" s="43">
        <f aca="true" t="shared" si="0" ref="F12:F22">E12</f>
        <v>48899278</v>
      </c>
      <c r="G12" s="43"/>
      <c r="H12" s="43"/>
      <c r="I12" s="43"/>
      <c r="J12" s="43"/>
      <c r="K12" s="43"/>
      <c r="L12" s="43"/>
      <c r="M12" s="43"/>
      <c r="N12" s="58">
        <f aca="true" t="shared" si="1" ref="N12:N22">H12+E12</f>
        <v>48899278</v>
      </c>
      <c r="O12" s="58">
        <f aca="true" t="shared" si="2" ref="O12:O22">I12+F12</f>
        <v>48899278</v>
      </c>
      <c r="P12" s="58">
        <f aca="true" t="shared" si="3" ref="P12:P22">J12+G12</f>
        <v>0</v>
      </c>
    </row>
    <row r="13" spans="1:16" ht="12.75">
      <c r="A13" s="80" t="s">
        <v>39</v>
      </c>
      <c r="B13" s="21"/>
      <c r="C13" s="60"/>
      <c r="D13" s="21" t="s">
        <v>151</v>
      </c>
      <c r="E13" s="43">
        <v>0</v>
      </c>
      <c r="F13" s="43">
        <f t="shared" si="0"/>
        <v>0</v>
      </c>
      <c r="G13" s="43"/>
      <c r="H13" s="43"/>
      <c r="I13" s="43"/>
      <c r="J13" s="43"/>
      <c r="K13" s="43"/>
      <c r="L13" s="43"/>
      <c r="M13" s="43"/>
      <c r="N13" s="58">
        <f t="shared" si="1"/>
        <v>0</v>
      </c>
      <c r="O13" s="58">
        <f t="shared" si="2"/>
        <v>0</v>
      </c>
      <c r="P13" s="58">
        <f t="shared" si="3"/>
        <v>0</v>
      </c>
    </row>
    <row r="14" spans="1:16" ht="12.75">
      <c r="A14" s="80" t="s">
        <v>40</v>
      </c>
      <c r="B14" s="21"/>
      <c r="C14" s="60"/>
      <c r="D14" s="21" t="s">
        <v>81</v>
      </c>
      <c r="E14" s="43">
        <v>3250000</v>
      </c>
      <c r="F14" s="43">
        <f t="shared" si="0"/>
        <v>3250000</v>
      </c>
      <c r="G14" s="43"/>
      <c r="H14" s="43"/>
      <c r="I14" s="43"/>
      <c r="J14" s="43"/>
      <c r="K14" s="43"/>
      <c r="L14" s="43"/>
      <c r="M14" s="43"/>
      <c r="N14" s="58">
        <f t="shared" si="1"/>
        <v>3250000</v>
      </c>
      <c r="O14" s="58">
        <f t="shared" si="2"/>
        <v>3250000</v>
      </c>
      <c r="P14" s="58">
        <f t="shared" si="3"/>
        <v>0</v>
      </c>
    </row>
    <row r="15" spans="1:16" ht="12.75">
      <c r="A15" s="80" t="s">
        <v>27</v>
      </c>
      <c r="B15" s="21"/>
      <c r="C15" s="42" t="s">
        <v>82</v>
      </c>
      <c r="D15" s="42"/>
      <c r="E15" s="43">
        <v>8400000</v>
      </c>
      <c r="F15" s="43">
        <f t="shared" si="0"/>
        <v>8400000</v>
      </c>
      <c r="G15" s="43"/>
      <c r="H15" s="43"/>
      <c r="I15" s="43"/>
      <c r="J15" s="43"/>
      <c r="K15" s="43"/>
      <c r="L15" s="43"/>
      <c r="M15" s="43"/>
      <c r="N15" s="58">
        <f t="shared" si="1"/>
        <v>8400000</v>
      </c>
      <c r="O15" s="58">
        <f t="shared" si="2"/>
        <v>8400000</v>
      </c>
      <c r="P15" s="58">
        <f t="shared" si="3"/>
        <v>0</v>
      </c>
    </row>
    <row r="16" spans="1:16" ht="12.75">
      <c r="A16" s="80" t="s">
        <v>28</v>
      </c>
      <c r="B16" s="21"/>
      <c r="C16" s="59" t="s">
        <v>80</v>
      </c>
      <c r="D16" s="21" t="s">
        <v>83</v>
      </c>
      <c r="E16" s="43"/>
      <c r="F16" s="43">
        <f t="shared" si="0"/>
        <v>0</v>
      </c>
      <c r="G16" s="43"/>
      <c r="H16" s="43"/>
      <c r="I16" s="43"/>
      <c r="J16" s="43"/>
      <c r="K16" s="43"/>
      <c r="L16" s="43"/>
      <c r="M16" s="43"/>
      <c r="N16" s="58">
        <f t="shared" si="1"/>
        <v>0</v>
      </c>
      <c r="O16" s="58">
        <f t="shared" si="2"/>
        <v>0</v>
      </c>
      <c r="P16" s="58">
        <f t="shared" si="3"/>
        <v>0</v>
      </c>
    </row>
    <row r="17" spans="1:16" ht="12.75">
      <c r="A17" s="80" t="s">
        <v>29</v>
      </c>
      <c r="B17" s="21"/>
      <c r="C17" s="60"/>
      <c r="D17" s="21" t="s">
        <v>84</v>
      </c>
      <c r="E17" s="43">
        <v>1700000</v>
      </c>
      <c r="F17" s="43">
        <f t="shared" si="0"/>
        <v>1700000</v>
      </c>
      <c r="G17" s="43"/>
      <c r="H17" s="43"/>
      <c r="I17" s="43"/>
      <c r="J17" s="43"/>
      <c r="K17" s="43"/>
      <c r="L17" s="43"/>
      <c r="M17" s="43"/>
      <c r="N17" s="58">
        <f t="shared" si="1"/>
        <v>1700000</v>
      </c>
      <c r="O17" s="58">
        <f t="shared" si="2"/>
        <v>1700000</v>
      </c>
      <c r="P17" s="58">
        <f t="shared" si="3"/>
        <v>0</v>
      </c>
    </row>
    <row r="18" spans="1:16" ht="12.75">
      <c r="A18" s="80" t="s">
        <v>30</v>
      </c>
      <c r="B18" s="21"/>
      <c r="C18" s="60"/>
      <c r="D18" s="21" t="s">
        <v>85</v>
      </c>
      <c r="E18" s="43">
        <v>4900000</v>
      </c>
      <c r="F18" s="43">
        <f t="shared" si="0"/>
        <v>4900000</v>
      </c>
      <c r="G18" s="43"/>
      <c r="H18" s="43"/>
      <c r="I18" s="43"/>
      <c r="J18" s="43"/>
      <c r="K18" s="43"/>
      <c r="L18" s="43"/>
      <c r="M18" s="43"/>
      <c r="N18" s="58">
        <f t="shared" si="1"/>
        <v>4900000</v>
      </c>
      <c r="O18" s="58">
        <f t="shared" si="2"/>
        <v>4900000</v>
      </c>
      <c r="P18" s="58">
        <f t="shared" si="3"/>
        <v>0</v>
      </c>
    </row>
    <row r="19" spans="1:16" ht="12.75">
      <c r="A19" s="80" t="s">
        <v>6</v>
      </c>
      <c r="B19" s="21"/>
      <c r="C19" s="60"/>
      <c r="D19" s="21" t="s">
        <v>146</v>
      </c>
      <c r="E19" s="43">
        <v>500000</v>
      </c>
      <c r="F19" s="43">
        <f t="shared" si="0"/>
        <v>500000</v>
      </c>
      <c r="G19" s="43"/>
      <c r="H19" s="43"/>
      <c r="I19" s="43"/>
      <c r="J19" s="43"/>
      <c r="K19" s="43"/>
      <c r="L19" s="43"/>
      <c r="M19" s="43"/>
      <c r="N19" s="58">
        <f t="shared" si="1"/>
        <v>500000</v>
      </c>
      <c r="O19" s="58">
        <f t="shared" si="2"/>
        <v>500000</v>
      </c>
      <c r="P19" s="58">
        <f t="shared" si="3"/>
        <v>0</v>
      </c>
    </row>
    <row r="20" spans="1:16" ht="12.75">
      <c r="A20" s="80" t="s">
        <v>7</v>
      </c>
      <c r="B20" s="21"/>
      <c r="C20" s="60"/>
      <c r="D20" s="21" t="s">
        <v>86</v>
      </c>
      <c r="E20" s="43">
        <v>1300000</v>
      </c>
      <c r="F20" s="43">
        <f t="shared" si="0"/>
        <v>1300000</v>
      </c>
      <c r="G20" s="43"/>
      <c r="H20" s="43"/>
      <c r="I20" s="43"/>
      <c r="J20" s="43"/>
      <c r="K20" s="43"/>
      <c r="L20" s="43"/>
      <c r="M20" s="43"/>
      <c r="N20" s="58">
        <f t="shared" si="1"/>
        <v>1300000</v>
      </c>
      <c r="O20" s="58">
        <f t="shared" si="2"/>
        <v>1300000</v>
      </c>
      <c r="P20" s="58">
        <f t="shared" si="3"/>
        <v>0</v>
      </c>
    </row>
    <row r="21" spans="1:16" ht="12.75">
      <c r="A21" s="80" t="s">
        <v>8</v>
      </c>
      <c r="B21" s="21"/>
      <c r="C21" s="42" t="s">
        <v>87</v>
      </c>
      <c r="D21" s="42"/>
      <c r="E21" s="43">
        <v>14878000</v>
      </c>
      <c r="F21" s="43">
        <f t="shared" si="0"/>
        <v>14878000</v>
      </c>
      <c r="G21" s="43"/>
      <c r="H21" s="43">
        <v>8100000</v>
      </c>
      <c r="I21" s="43">
        <f>H21</f>
        <v>8100000</v>
      </c>
      <c r="J21" s="43"/>
      <c r="K21" s="43"/>
      <c r="L21" s="43"/>
      <c r="M21" s="43"/>
      <c r="N21" s="58">
        <f t="shared" si="1"/>
        <v>22978000</v>
      </c>
      <c r="O21" s="58">
        <f t="shared" si="2"/>
        <v>22978000</v>
      </c>
      <c r="P21" s="58">
        <f t="shared" si="3"/>
        <v>0</v>
      </c>
    </row>
    <row r="22" spans="1:16" ht="12.75">
      <c r="A22" s="80" t="s">
        <v>9</v>
      </c>
      <c r="B22" s="21"/>
      <c r="C22" s="42" t="s">
        <v>88</v>
      </c>
      <c r="D22" s="42"/>
      <c r="E22" s="43">
        <v>0</v>
      </c>
      <c r="F22" s="43">
        <f t="shared" si="0"/>
        <v>0</v>
      </c>
      <c r="G22" s="43"/>
      <c r="H22" s="43"/>
      <c r="I22" s="43"/>
      <c r="J22" s="43"/>
      <c r="K22" s="43"/>
      <c r="L22" s="43"/>
      <c r="M22" s="43"/>
      <c r="N22" s="58">
        <f t="shared" si="1"/>
        <v>0</v>
      </c>
      <c r="O22" s="58">
        <f t="shared" si="2"/>
        <v>0</v>
      </c>
      <c r="P22" s="58">
        <f t="shared" si="3"/>
        <v>0</v>
      </c>
    </row>
    <row r="23" spans="1:16" s="54" customFormat="1" ht="15">
      <c r="A23" s="80" t="s">
        <v>41</v>
      </c>
      <c r="B23" s="82"/>
      <c r="C23" s="87" t="s">
        <v>89</v>
      </c>
      <c r="D23" s="88"/>
      <c r="E23" s="89">
        <f aca="true" t="shared" si="4" ref="E23:P23">E22+E21+E15+E11</f>
        <v>149418610</v>
      </c>
      <c r="F23" s="89">
        <f t="shared" si="4"/>
        <v>146168610</v>
      </c>
      <c r="G23" s="89">
        <f t="shared" si="4"/>
        <v>3250000</v>
      </c>
      <c r="H23" s="89">
        <f t="shared" si="4"/>
        <v>8100000</v>
      </c>
      <c r="I23" s="89">
        <f t="shared" si="4"/>
        <v>8100000</v>
      </c>
      <c r="J23" s="89">
        <f t="shared" si="4"/>
        <v>0</v>
      </c>
      <c r="K23" s="89">
        <f t="shared" si="4"/>
        <v>0</v>
      </c>
      <c r="L23" s="89">
        <f t="shared" si="4"/>
        <v>0</v>
      </c>
      <c r="M23" s="89">
        <f t="shared" si="4"/>
        <v>0</v>
      </c>
      <c r="N23" s="89">
        <f t="shared" si="4"/>
        <v>157518610</v>
      </c>
      <c r="O23" s="89">
        <f t="shared" si="4"/>
        <v>154268610</v>
      </c>
      <c r="P23" s="89">
        <f t="shared" si="4"/>
        <v>3250000</v>
      </c>
    </row>
    <row r="24" spans="1:16" ht="12.75">
      <c r="A24" s="80" t="s">
        <v>42</v>
      </c>
      <c r="B24" s="21" t="s">
        <v>97</v>
      </c>
      <c r="C24" s="42" t="s">
        <v>91</v>
      </c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ht="12.75">
      <c r="A25" s="80" t="s">
        <v>43</v>
      </c>
      <c r="B25" s="21"/>
      <c r="C25" s="42" t="s">
        <v>93</v>
      </c>
      <c r="D25" s="42"/>
      <c r="E25" s="43">
        <v>32073728</v>
      </c>
      <c r="F25" s="43">
        <f>E25</f>
        <v>32073728</v>
      </c>
      <c r="G25" s="43"/>
      <c r="H25" s="43"/>
      <c r="I25" s="43"/>
      <c r="J25" s="43"/>
      <c r="K25" s="43"/>
      <c r="L25" s="43"/>
      <c r="M25" s="43"/>
      <c r="N25" s="58">
        <f aca="true" t="shared" si="5" ref="N25:P27">H25+E25</f>
        <v>32073728</v>
      </c>
      <c r="O25" s="58">
        <f t="shared" si="5"/>
        <v>32073728</v>
      </c>
      <c r="P25" s="58">
        <f t="shared" si="5"/>
        <v>0</v>
      </c>
    </row>
    <row r="26" spans="1:16" ht="12.75">
      <c r="A26" s="80" t="s">
        <v>44</v>
      </c>
      <c r="B26" s="21"/>
      <c r="C26" s="42" t="s">
        <v>94</v>
      </c>
      <c r="D26" s="42"/>
      <c r="E26" s="43">
        <v>0</v>
      </c>
      <c r="F26" s="43">
        <f>E26</f>
        <v>0</v>
      </c>
      <c r="G26" s="43"/>
      <c r="H26" s="43"/>
      <c r="I26" s="43"/>
      <c r="J26" s="43"/>
      <c r="K26" s="43"/>
      <c r="L26" s="43"/>
      <c r="M26" s="43"/>
      <c r="N26" s="58">
        <f t="shared" si="5"/>
        <v>0</v>
      </c>
      <c r="O26" s="58">
        <f t="shared" si="5"/>
        <v>0</v>
      </c>
      <c r="P26" s="58">
        <f t="shared" si="5"/>
        <v>0</v>
      </c>
    </row>
    <row r="27" spans="1:16" ht="12.75">
      <c r="A27" s="80" t="s">
        <v>45</v>
      </c>
      <c r="B27" s="21"/>
      <c r="C27" s="42" t="s">
        <v>143</v>
      </c>
      <c r="D27" s="42"/>
      <c r="E27" s="43">
        <v>0</v>
      </c>
      <c r="F27" s="43">
        <v>0</v>
      </c>
      <c r="G27" s="43"/>
      <c r="H27" s="43"/>
      <c r="I27" s="43"/>
      <c r="J27" s="43"/>
      <c r="K27" s="43"/>
      <c r="L27" s="43"/>
      <c r="M27" s="43"/>
      <c r="N27" s="58">
        <f t="shared" si="5"/>
        <v>0</v>
      </c>
      <c r="O27" s="58">
        <f t="shared" si="5"/>
        <v>0</v>
      </c>
      <c r="P27" s="58">
        <f t="shared" si="5"/>
        <v>0</v>
      </c>
    </row>
    <row r="28" spans="1:16" s="54" customFormat="1" ht="15">
      <c r="A28" s="80" t="s">
        <v>47</v>
      </c>
      <c r="B28" s="82"/>
      <c r="C28" s="87" t="s">
        <v>95</v>
      </c>
      <c r="D28" s="88"/>
      <c r="E28" s="89">
        <f aca="true" t="shared" si="6" ref="E28:P28">SUM(E25:E27)</f>
        <v>32073728</v>
      </c>
      <c r="F28" s="89">
        <f t="shared" si="6"/>
        <v>32073728</v>
      </c>
      <c r="G28" s="89">
        <f t="shared" si="6"/>
        <v>0</v>
      </c>
      <c r="H28" s="89">
        <f t="shared" si="6"/>
        <v>0</v>
      </c>
      <c r="I28" s="89">
        <f t="shared" si="6"/>
        <v>0</v>
      </c>
      <c r="J28" s="89">
        <f t="shared" si="6"/>
        <v>0</v>
      </c>
      <c r="K28" s="89">
        <f t="shared" si="6"/>
        <v>0</v>
      </c>
      <c r="L28" s="89">
        <f t="shared" si="6"/>
        <v>0</v>
      </c>
      <c r="M28" s="89">
        <f t="shared" si="6"/>
        <v>0</v>
      </c>
      <c r="N28" s="89">
        <f t="shared" si="6"/>
        <v>32073728</v>
      </c>
      <c r="O28" s="89">
        <f t="shared" si="6"/>
        <v>32073728</v>
      </c>
      <c r="P28" s="89">
        <f t="shared" si="6"/>
        <v>0</v>
      </c>
    </row>
    <row r="29" spans="1:16" s="54" customFormat="1" ht="15">
      <c r="A29" s="80" t="s">
        <v>48</v>
      </c>
      <c r="B29" s="82"/>
      <c r="C29" s="87" t="s">
        <v>125</v>
      </c>
      <c r="D29" s="88"/>
      <c r="E29" s="89">
        <f>E28+E23</f>
        <v>181492338</v>
      </c>
      <c r="F29" s="89">
        <f aca="true" t="shared" si="7" ref="F29:P29">F28+F23</f>
        <v>178242338</v>
      </c>
      <c r="G29" s="89">
        <f t="shared" si="7"/>
        <v>3250000</v>
      </c>
      <c r="H29" s="89">
        <f t="shared" si="7"/>
        <v>8100000</v>
      </c>
      <c r="I29" s="89">
        <f t="shared" si="7"/>
        <v>8100000</v>
      </c>
      <c r="J29" s="89">
        <f t="shared" si="7"/>
        <v>0</v>
      </c>
      <c r="K29" s="89">
        <f t="shared" si="7"/>
        <v>0</v>
      </c>
      <c r="L29" s="89">
        <f t="shared" si="7"/>
        <v>0</v>
      </c>
      <c r="M29" s="89">
        <f t="shared" si="7"/>
        <v>0</v>
      </c>
      <c r="N29" s="89">
        <f t="shared" si="7"/>
        <v>189592338</v>
      </c>
      <c r="O29" s="89">
        <f>O28+O23</f>
        <v>186342338</v>
      </c>
      <c r="P29" s="89">
        <f t="shared" si="7"/>
        <v>3250000</v>
      </c>
    </row>
    <row r="30" spans="1:16" ht="12.75">
      <c r="A30" s="80" t="s">
        <v>49</v>
      </c>
      <c r="B30" s="21" t="s">
        <v>98</v>
      </c>
      <c r="C30" s="42" t="s">
        <v>103</v>
      </c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2.75">
      <c r="A31" s="80" t="s">
        <v>50</v>
      </c>
      <c r="B31" s="21"/>
      <c r="C31" s="59" t="s">
        <v>80</v>
      </c>
      <c r="D31" s="61" t="s">
        <v>99</v>
      </c>
      <c r="E31" s="56">
        <f>SUM(E32:E35)</f>
        <v>0</v>
      </c>
      <c r="F31" s="56">
        <f aca="true" t="shared" si="8" ref="F31:F37">E31</f>
        <v>0</v>
      </c>
      <c r="G31" s="56"/>
      <c r="H31" s="56"/>
      <c r="I31" s="56"/>
      <c r="J31" s="56"/>
      <c r="K31" s="56">
        <f aca="true" t="shared" si="9" ref="K31:P31">SUM(K32:K35)</f>
        <v>0</v>
      </c>
      <c r="L31" s="56">
        <f t="shared" si="9"/>
        <v>0</v>
      </c>
      <c r="M31" s="56">
        <f t="shared" si="9"/>
        <v>0</v>
      </c>
      <c r="N31" s="56">
        <f t="shared" si="9"/>
        <v>0</v>
      </c>
      <c r="O31" s="56">
        <f t="shared" si="9"/>
        <v>0</v>
      </c>
      <c r="P31" s="56">
        <f t="shared" si="9"/>
        <v>0</v>
      </c>
    </row>
    <row r="32" spans="1:16" ht="12.75">
      <c r="A32" s="80" t="s">
        <v>51</v>
      </c>
      <c r="B32" s="21"/>
      <c r="C32" s="60"/>
      <c r="D32" s="21" t="s">
        <v>157</v>
      </c>
      <c r="E32" s="34"/>
      <c r="F32" s="43"/>
      <c r="G32" s="43"/>
      <c r="H32" s="43"/>
      <c r="I32" s="43"/>
      <c r="J32" s="43"/>
      <c r="K32" s="43"/>
      <c r="L32" s="43"/>
      <c r="M32" s="43"/>
      <c r="N32" s="58">
        <f aca="true" t="shared" si="10" ref="N32:N38">H32+E32</f>
        <v>0</v>
      </c>
      <c r="O32" s="58">
        <f aca="true" t="shared" si="11" ref="O32:P38">I32+F32</f>
        <v>0</v>
      </c>
      <c r="P32" s="58">
        <f>J32+G32</f>
        <v>0</v>
      </c>
    </row>
    <row r="33" spans="1:16" ht="12.75">
      <c r="A33" s="80" t="s">
        <v>52</v>
      </c>
      <c r="B33" s="21"/>
      <c r="C33" s="60"/>
      <c r="D33" s="21" t="s">
        <v>152</v>
      </c>
      <c r="E33" s="34"/>
      <c r="F33" s="43"/>
      <c r="G33" s="43"/>
      <c r="H33" s="43"/>
      <c r="I33" s="43"/>
      <c r="J33" s="43"/>
      <c r="K33" s="43"/>
      <c r="L33" s="43"/>
      <c r="M33" s="43"/>
      <c r="N33" s="58">
        <f t="shared" si="10"/>
        <v>0</v>
      </c>
      <c r="O33" s="58">
        <f t="shared" si="11"/>
        <v>0</v>
      </c>
      <c r="P33" s="58">
        <f>J33+G33</f>
        <v>0</v>
      </c>
    </row>
    <row r="34" spans="1:16" ht="12.75">
      <c r="A34" s="80" t="s">
        <v>53</v>
      </c>
      <c r="B34" s="21"/>
      <c r="C34" s="60"/>
      <c r="D34" s="21" t="s">
        <v>158</v>
      </c>
      <c r="E34" s="34"/>
      <c r="F34" s="43"/>
      <c r="G34" s="43"/>
      <c r="H34" s="43"/>
      <c r="I34" s="43"/>
      <c r="J34" s="43"/>
      <c r="K34" s="43"/>
      <c r="L34" s="43"/>
      <c r="M34" s="43"/>
      <c r="N34" s="58">
        <f t="shared" si="10"/>
        <v>0</v>
      </c>
      <c r="O34" s="58">
        <f t="shared" si="11"/>
        <v>0</v>
      </c>
      <c r="P34" s="58">
        <f>J34+G34</f>
        <v>0</v>
      </c>
    </row>
    <row r="35" spans="1:16" ht="12.75">
      <c r="A35" s="80" t="s">
        <v>54</v>
      </c>
      <c r="B35" s="21"/>
      <c r="C35" s="60"/>
      <c r="D35" s="21" t="s">
        <v>159</v>
      </c>
      <c r="E35" s="34"/>
      <c r="F35" s="43"/>
      <c r="G35" s="43"/>
      <c r="H35" s="43"/>
      <c r="I35" s="43"/>
      <c r="J35" s="43"/>
      <c r="K35" s="43"/>
      <c r="L35" s="43"/>
      <c r="M35" s="43"/>
      <c r="N35" s="58">
        <f t="shared" si="10"/>
        <v>0</v>
      </c>
      <c r="O35" s="58">
        <f t="shared" si="11"/>
        <v>0</v>
      </c>
      <c r="P35" s="58">
        <f>J35+G35</f>
        <v>0</v>
      </c>
    </row>
    <row r="36" spans="1:16" ht="12.75">
      <c r="A36" s="80" t="s">
        <v>57</v>
      </c>
      <c r="B36" s="21"/>
      <c r="C36" s="60"/>
      <c r="D36" s="61" t="s">
        <v>164</v>
      </c>
      <c r="E36" s="98"/>
      <c r="F36" s="56">
        <f t="shared" si="8"/>
        <v>0</v>
      </c>
      <c r="G36" s="56"/>
      <c r="H36" s="43"/>
      <c r="I36" s="43"/>
      <c r="J36" s="43"/>
      <c r="K36" s="43"/>
      <c r="L36" s="43"/>
      <c r="M36" s="43"/>
      <c r="N36" s="58">
        <f t="shared" si="10"/>
        <v>0</v>
      </c>
      <c r="O36" s="58">
        <f t="shared" si="11"/>
        <v>0</v>
      </c>
      <c r="P36" s="58"/>
    </row>
    <row r="37" spans="1:16" ht="12.75">
      <c r="A37" s="80" t="s">
        <v>66</v>
      </c>
      <c r="B37" s="21"/>
      <c r="C37" s="60"/>
      <c r="D37" s="61" t="s">
        <v>153</v>
      </c>
      <c r="E37" s="98"/>
      <c r="F37" s="56">
        <f t="shared" si="8"/>
        <v>0</v>
      </c>
      <c r="G37" s="56"/>
      <c r="H37" s="43"/>
      <c r="I37" s="43"/>
      <c r="J37" s="43"/>
      <c r="K37" s="43"/>
      <c r="L37" s="43"/>
      <c r="M37" s="43"/>
      <c r="N37" s="58">
        <f t="shared" si="10"/>
        <v>0</v>
      </c>
      <c r="O37" s="58">
        <f t="shared" si="11"/>
        <v>0</v>
      </c>
      <c r="P37" s="58"/>
    </row>
    <row r="38" spans="1:16" ht="12.75">
      <c r="A38" s="80" t="s">
        <v>67</v>
      </c>
      <c r="B38" s="21"/>
      <c r="C38" s="60"/>
      <c r="D38" s="61" t="s">
        <v>100</v>
      </c>
      <c r="E38" s="56">
        <f>SUM(E39:E40)</f>
        <v>46950936</v>
      </c>
      <c r="F38" s="56">
        <f>SUM(F39:F40)</f>
        <v>46950936</v>
      </c>
      <c r="G38" s="56"/>
      <c r="H38" s="56">
        <f>SUM(H39:H40)</f>
        <v>807452</v>
      </c>
      <c r="I38" s="56">
        <f>SUM(I39:I40)</f>
        <v>807452</v>
      </c>
      <c r="J38" s="56">
        <f>SUM(J40:J40)</f>
        <v>0</v>
      </c>
      <c r="K38" s="56">
        <f>SUM(K40:K40)</f>
        <v>0</v>
      </c>
      <c r="L38" s="56">
        <f>SUM(L40:L40)</f>
        <v>0</v>
      </c>
      <c r="M38" s="56">
        <f>SUM(M40:M40)</f>
        <v>0</v>
      </c>
      <c r="N38" s="99">
        <f t="shared" si="10"/>
        <v>47758388</v>
      </c>
      <c r="O38" s="99">
        <f t="shared" si="11"/>
        <v>47758388</v>
      </c>
      <c r="P38" s="58">
        <f t="shared" si="11"/>
        <v>0</v>
      </c>
    </row>
    <row r="39" spans="1:16" ht="12.75">
      <c r="A39" s="80" t="s">
        <v>68</v>
      </c>
      <c r="B39" s="21"/>
      <c r="C39" s="60"/>
      <c r="D39" s="21" t="s">
        <v>101</v>
      </c>
      <c r="E39" s="43">
        <v>28234551</v>
      </c>
      <c r="F39" s="43">
        <f>E39</f>
        <v>28234551</v>
      </c>
      <c r="G39" s="43"/>
      <c r="H39" s="43">
        <v>807452</v>
      </c>
      <c r="I39" s="43">
        <v>807452</v>
      </c>
      <c r="J39" s="43"/>
      <c r="K39" s="43"/>
      <c r="L39" s="43"/>
      <c r="M39" s="43"/>
      <c r="N39" s="43">
        <f aca="true" t="shared" si="12" ref="N39:P40">E39+H39</f>
        <v>29042003</v>
      </c>
      <c r="O39" s="43">
        <f t="shared" si="12"/>
        <v>29042003</v>
      </c>
      <c r="P39" s="43">
        <f t="shared" si="12"/>
        <v>0</v>
      </c>
    </row>
    <row r="40" spans="1:16" ht="12.75">
      <c r="A40" s="80" t="s">
        <v>69</v>
      </c>
      <c r="B40" s="21"/>
      <c r="C40" s="60"/>
      <c r="D40" s="21" t="s">
        <v>102</v>
      </c>
      <c r="E40" s="43">
        <v>18716385</v>
      </c>
      <c r="F40" s="43">
        <f>E40</f>
        <v>18716385</v>
      </c>
      <c r="G40" s="43"/>
      <c r="H40" s="43"/>
      <c r="I40" s="43"/>
      <c r="J40" s="43"/>
      <c r="K40" s="43"/>
      <c r="L40" s="43"/>
      <c r="M40" s="43"/>
      <c r="N40" s="43">
        <f t="shared" si="12"/>
        <v>18716385</v>
      </c>
      <c r="O40" s="43">
        <f t="shared" si="12"/>
        <v>18716385</v>
      </c>
      <c r="P40" s="43">
        <f t="shared" si="12"/>
        <v>0</v>
      </c>
    </row>
    <row r="41" spans="1:16" ht="12.75">
      <c r="A41" s="80" t="s">
        <v>70</v>
      </c>
      <c r="B41" s="21"/>
      <c r="C41" s="60"/>
      <c r="D41" s="61" t="s">
        <v>104</v>
      </c>
      <c r="E41" s="56"/>
      <c r="F41" s="56"/>
      <c r="G41" s="56"/>
      <c r="H41" s="56">
        <v>27525573</v>
      </c>
      <c r="I41" s="56">
        <f>H41</f>
        <v>27525573</v>
      </c>
      <c r="J41" s="56"/>
      <c r="K41" s="56"/>
      <c r="L41" s="56"/>
      <c r="M41" s="56"/>
      <c r="N41" s="58">
        <f>H41+E41</f>
        <v>27525573</v>
      </c>
      <c r="O41" s="58">
        <f>I41+F41</f>
        <v>27525573</v>
      </c>
      <c r="P41" s="58">
        <f>J41+G41</f>
        <v>0</v>
      </c>
    </row>
    <row r="42" spans="1:16" s="55" customFormat="1" ht="15">
      <c r="A42" s="80" t="s">
        <v>61</v>
      </c>
      <c r="B42" s="83"/>
      <c r="C42" s="87" t="s">
        <v>14</v>
      </c>
      <c r="D42" s="87"/>
      <c r="E42" s="89">
        <f>E41+E38+E31+E36+E37</f>
        <v>46950936</v>
      </c>
      <c r="F42" s="89">
        <f>F41+F38+F31+F36+F37</f>
        <v>46950936</v>
      </c>
      <c r="G42" s="89">
        <f aca="true" t="shared" si="13" ref="G42:M42">G41+G38+G31</f>
        <v>0</v>
      </c>
      <c r="H42" s="89">
        <f t="shared" si="13"/>
        <v>28333025</v>
      </c>
      <c r="I42" s="89">
        <f t="shared" si="13"/>
        <v>28333025</v>
      </c>
      <c r="J42" s="89">
        <f t="shared" si="13"/>
        <v>0</v>
      </c>
      <c r="K42" s="89">
        <f t="shared" si="13"/>
        <v>0</v>
      </c>
      <c r="L42" s="89">
        <f t="shared" si="13"/>
        <v>0</v>
      </c>
      <c r="M42" s="89">
        <f t="shared" si="13"/>
        <v>0</v>
      </c>
      <c r="N42" s="89">
        <f>N41+N38+N31+N36+N37</f>
        <v>75283961</v>
      </c>
      <c r="O42" s="89">
        <f>O41+O38+O31+O36+O37</f>
        <v>75283961</v>
      </c>
      <c r="P42" s="89">
        <f>P41+P38+P31</f>
        <v>0</v>
      </c>
    </row>
    <row r="43" spans="1:16" s="55" customFormat="1" ht="15">
      <c r="A43" s="80" t="s">
        <v>62</v>
      </c>
      <c r="B43" s="90" t="s">
        <v>73</v>
      </c>
      <c r="C43" s="87"/>
      <c r="D43" s="87"/>
      <c r="E43" s="89">
        <f aca="true" t="shared" si="14" ref="E43:P43">E29+E42</f>
        <v>228443274</v>
      </c>
      <c r="F43" s="89">
        <f t="shared" si="14"/>
        <v>225193274</v>
      </c>
      <c r="G43" s="89">
        <f t="shared" si="14"/>
        <v>3250000</v>
      </c>
      <c r="H43" s="89">
        <f t="shared" si="14"/>
        <v>36433025</v>
      </c>
      <c r="I43" s="89">
        <f t="shared" si="14"/>
        <v>36433025</v>
      </c>
      <c r="J43" s="89">
        <f t="shared" si="14"/>
        <v>0</v>
      </c>
      <c r="K43" s="89">
        <f t="shared" si="14"/>
        <v>0</v>
      </c>
      <c r="L43" s="89">
        <f t="shared" si="14"/>
        <v>0</v>
      </c>
      <c r="M43" s="89">
        <f t="shared" si="14"/>
        <v>0</v>
      </c>
      <c r="N43" s="89">
        <f t="shared" si="14"/>
        <v>264876299</v>
      </c>
      <c r="O43" s="89">
        <f t="shared" si="14"/>
        <v>261626299</v>
      </c>
      <c r="P43" s="89">
        <f t="shared" si="14"/>
        <v>3250000</v>
      </c>
    </row>
  </sheetData>
  <sheetProtection/>
  <mergeCells count="9">
    <mergeCell ref="B9:D9"/>
    <mergeCell ref="H8:J8"/>
    <mergeCell ref="K8:M8"/>
    <mergeCell ref="N8:P8"/>
    <mergeCell ref="B3:P3"/>
    <mergeCell ref="B4:P4"/>
    <mergeCell ref="C7:D7"/>
    <mergeCell ref="E8:G8"/>
    <mergeCell ref="B8:D8"/>
  </mergeCells>
  <printOptions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1"/>
  <headerFooter>
    <oddHeader>&amp;C&amp;"Arial,Normál"Tiszagyulaháza Község Önkormányzata 2019. évi működési, felhalmozási és finanszírozási bevételek kiemelt előirányzatai
(eFt)&amp;R&amp;"Arial,Normál"2. melléklet
a 9/2019 (VI. 28.)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view="pageLayout" workbookViewId="0" topLeftCell="A9">
      <pane ySplit="2175" topLeftCell="A1" activePane="bottomLeft" state="split"/>
      <selection pane="topLeft" activeCell="K9" sqref="K1:K16384"/>
      <selection pane="bottomLeft" activeCell="N2" sqref="N2"/>
    </sheetView>
  </sheetViews>
  <sheetFormatPr defaultColWidth="9.140625" defaultRowHeight="12.75"/>
  <cols>
    <col min="1" max="1" width="5.140625" style="2" customWidth="1"/>
    <col min="2" max="2" width="5.57421875" style="2" customWidth="1"/>
    <col min="3" max="3" width="8.57421875" style="2" customWidth="1"/>
    <col min="4" max="4" width="64.28125" style="2" customWidth="1"/>
    <col min="5" max="10" width="14.7109375" style="3" customWidth="1"/>
    <col min="11" max="13" width="14.8515625" style="3" hidden="1" customWidth="1"/>
    <col min="14" max="17" width="14.7109375" style="3" customWidth="1"/>
    <col min="18" max="16384" width="9.140625" style="2" customWidth="1"/>
  </cols>
  <sheetData>
    <row r="1" spans="2:17" ht="12.75">
      <c r="B1" s="103" t="s">
        <v>172</v>
      </c>
      <c r="Q1" s="5"/>
    </row>
    <row r="2" spans="2:17" ht="12.75">
      <c r="B2" s="102" t="s">
        <v>170</v>
      </c>
      <c r="Q2" s="23"/>
    </row>
    <row r="3" spans="2:17" ht="15.7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2:17" ht="12.7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2:17" ht="12.75">
      <c r="B5" s="53"/>
      <c r="C5" s="53"/>
      <c r="D5" s="53"/>
      <c r="E5" s="91"/>
      <c r="F5" s="91"/>
      <c r="G5" s="53"/>
      <c r="H5" s="53"/>
      <c r="I5" s="53"/>
      <c r="J5" s="53"/>
      <c r="K5" s="53"/>
      <c r="L5" s="53"/>
      <c r="M5" s="53"/>
      <c r="N5" s="91"/>
      <c r="O5" s="53"/>
      <c r="P5" s="53"/>
      <c r="Q5" s="53"/>
    </row>
    <row r="7" spans="2:17" s="53" customFormat="1" ht="15" customHeight="1">
      <c r="B7" s="10" t="s">
        <v>20</v>
      </c>
      <c r="C7" s="126" t="s">
        <v>21</v>
      </c>
      <c r="D7" s="127"/>
      <c r="E7" s="74" t="s">
        <v>22</v>
      </c>
      <c r="F7" s="74" t="s">
        <v>23</v>
      </c>
      <c r="G7" s="74" t="s">
        <v>24</v>
      </c>
      <c r="H7" s="74" t="s">
        <v>25</v>
      </c>
      <c r="I7" s="74" t="s">
        <v>26</v>
      </c>
      <c r="J7" s="74" t="s">
        <v>31</v>
      </c>
      <c r="K7" s="74" t="s">
        <v>36</v>
      </c>
      <c r="L7" s="74" t="s">
        <v>55</v>
      </c>
      <c r="M7" s="74" t="s">
        <v>56</v>
      </c>
      <c r="N7" s="74" t="s">
        <v>32</v>
      </c>
      <c r="O7" s="74" t="s">
        <v>33</v>
      </c>
      <c r="P7" s="74" t="s">
        <v>35</v>
      </c>
      <c r="Q7" s="74" t="s">
        <v>34</v>
      </c>
    </row>
    <row r="8" spans="1:17" s="41" customFormat="1" ht="30" customHeight="1">
      <c r="A8" s="84"/>
      <c r="B8" s="118" t="s">
        <v>3</v>
      </c>
      <c r="C8" s="119"/>
      <c r="D8" s="119"/>
      <c r="E8" s="120" t="s">
        <v>169</v>
      </c>
      <c r="F8" s="120"/>
      <c r="G8" s="120"/>
      <c r="H8" s="120" t="s">
        <v>167</v>
      </c>
      <c r="I8" s="120"/>
      <c r="J8" s="120"/>
      <c r="K8" s="121" t="s">
        <v>110</v>
      </c>
      <c r="L8" s="122"/>
      <c r="M8" s="123"/>
      <c r="N8" s="121" t="s">
        <v>111</v>
      </c>
      <c r="O8" s="122"/>
      <c r="P8" s="122"/>
      <c r="Q8" s="123"/>
    </row>
    <row r="9" spans="2:17" ht="34.5" customHeight="1">
      <c r="B9" s="119" t="s">
        <v>112</v>
      </c>
      <c r="C9" s="119"/>
      <c r="D9" s="119"/>
      <c r="E9" s="86" t="s">
        <v>165</v>
      </c>
      <c r="F9" s="86" t="s">
        <v>105</v>
      </c>
      <c r="G9" s="86" t="s">
        <v>106</v>
      </c>
      <c r="H9" s="86" t="s">
        <v>165</v>
      </c>
      <c r="I9" s="86" t="s">
        <v>105</v>
      </c>
      <c r="J9" s="86" t="s">
        <v>106</v>
      </c>
      <c r="K9" s="86" t="s">
        <v>149</v>
      </c>
      <c r="L9" s="86" t="s">
        <v>105</v>
      </c>
      <c r="M9" s="86" t="s">
        <v>106</v>
      </c>
      <c r="N9" s="86" t="s">
        <v>165</v>
      </c>
      <c r="O9" s="86" t="s">
        <v>105</v>
      </c>
      <c r="P9" s="86" t="s">
        <v>106</v>
      </c>
      <c r="Q9" s="97" t="s">
        <v>147</v>
      </c>
    </row>
    <row r="10" spans="1:17" ht="12.75">
      <c r="A10" s="80" t="s">
        <v>58</v>
      </c>
      <c r="B10" s="81" t="s">
        <v>96</v>
      </c>
      <c r="C10" s="57" t="s">
        <v>113</v>
      </c>
      <c r="D10" s="57"/>
      <c r="E10" s="58"/>
      <c r="F10" s="43"/>
      <c r="G10" s="43"/>
      <c r="H10" s="58"/>
      <c r="I10" s="43"/>
      <c r="J10" s="43"/>
      <c r="K10" s="58"/>
      <c r="L10" s="43"/>
      <c r="M10" s="43"/>
      <c r="N10" s="58"/>
      <c r="O10" s="43"/>
      <c r="P10" s="43"/>
      <c r="Q10" s="43"/>
    </row>
    <row r="11" spans="1:17" ht="12.75">
      <c r="A11" s="80" t="s">
        <v>46</v>
      </c>
      <c r="B11" s="21"/>
      <c r="C11" s="42" t="s">
        <v>114</v>
      </c>
      <c r="D11" s="42"/>
      <c r="E11" s="43">
        <v>37929002.27790433</v>
      </c>
      <c r="F11" s="43">
        <f>E11-G11</f>
        <v>35429002.27790433</v>
      </c>
      <c r="G11" s="43">
        <v>2500000</v>
      </c>
      <c r="H11" s="43">
        <v>20221400</v>
      </c>
      <c r="I11" s="43">
        <f>H11</f>
        <v>20221400</v>
      </c>
      <c r="J11" s="43"/>
      <c r="K11" s="43"/>
      <c r="L11" s="43"/>
      <c r="M11" s="43"/>
      <c r="N11" s="58">
        <f aca="true" t="shared" si="0" ref="N11:P15">H11+E11</f>
        <v>58150402.27790433</v>
      </c>
      <c r="O11" s="58">
        <f t="shared" si="0"/>
        <v>55650402.27790433</v>
      </c>
      <c r="P11" s="58">
        <f t="shared" si="0"/>
        <v>2500000</v>
      </c>
      <c r="Q11" s="58">
        <v>0</v>
      </c>
    </row>
    <row r="12" spans="1:17" ht="12.75">
      <c r="A12" s="80" t="s">
        <v>38</v>
      </c>
      <c r="B12" s="21"/>
      <c r="C12" s="42" t="s">
        <v>115</v>
      </c>
      <c r="D12" s="42"/>
      <c r="E12" s="43">
        <v>4971952.722095672</v>
      </c>
      <c r="F12" s="43">
        <f>E12-G12</f>
        <v>4521952.722095672</v>
      </c>
      <c r="G12" s="43">
        <v>450000</v>
      </c>
      <c r="H12" s="43">
        <v>3904173</v>
      </c>
      <c r="I12" s="43">
        <f>H12</f>
        <v>3904173</v>
      </c>
      <c r="J12" s="43"/>
      <c r="K12" s="43"/>
      <c r="L12" s="43"/>
      <c r="M12" s="43"/>
      <c r="N12" s="58">
        <f t="shared" si="0"/>
        <v>8876125.722095672</v>
      </c>
      <c r="O12" s="58">
        <f t="shared" si="0"/>
        <v>8426125.722095672</v>
      </c>
      <c r="P12" s="58">
        <f t="shared" si="0"/>
        <v>450000</v>
      </c>
      <c r="Q12" s="58">
        <v>0</v>
      </c>
    </row>
    <row r="13" spans="1:17" ht="12.75">
      <c r="A13" s="80" t="s">
        <v>39</v>
      </c>
      <c r="B13" s="21"/>
      <c r="C13" s="42" t="s">
        <v>116</v>
      </c>
      <c r="D13" s="42"/>
      <c r="E13" s="43">
        <v>92170211</v>
      </c>
      <c r="F13" s="43">
        <f>E13-G13</f>
        <v>91870211</v>
      </c>
      <c r="G13" s="43">
        <v>300000</v>
      </c>
      <c r="H13" s="43">
        <v>12307452</v>
      </c>
      <c r="I13" s="43">
        <f>H13</f>
        <v>12307452</v>
      </c>
      <c r="J13" s="43"/>
      <c r="K13" s="43"/>
      <c r="L13" s="43"/>
      <c r="M13" s="43"/>
      <c r="N13" s="58">
        <f t="shared" si="0"/>
        <v>104477663</v>
      </c>
      <c r="O13" s="58">
        <f t="shared" si="0"/>
        <v>104177663</v>
      </c>
      <c r="P13" s="58">
        <f t="shared" si="0"/>
        <v>300000</v>
      </c>
      <c r="Q13" s="58">
        <v>0</v>
      </c>
    </row>
    <row r="14" spans="1:17" ht="12.75">
      <c r="A14" s="80" t="s">
        <v>40</v>
      </c>
      <c r="B14" s="21"/>
      <c r="C14" s="42" t="s">
        <v>117</v>
      </c>
      <c r="D14" s="42"/>
      <c r="E14" s="43">
        <v>800000</v>
      </c>
      <c r="F14" s="43">
        <f>E14</f>
        <v>800000</v>
      </c>
      <c r="G14" s="43"/>
      <c r="H14" s="43"/>
      <c r="I14" s="43"/>
      <c r="J14" s="43"/>
      <c r="K14" s="43"/>
      <c r="L14" s="43"/>
      <c r="M14" s="43"/>
      <c r="N14" s="58">
        <f t="shared" si="0"/>
        <v>800000</v>
      </c>
      <c r="O14" s="58">
        <f t="shared" si="0"/>
        <v>800000</v>
      </c>
      <c r="P14" s="58">
        <f t="shared" si="0"/>
        <v>0</v>
      </c>
      <c r="Q14" s="58">
        <v>0</v>
      </c>
    </row>
    <row r="15" spans="1:17" ht="12.75">
      <c r="A15" s="80" t="s">
        <v>27</v>
      </c>
      <c r="B15" s="21"/>
      <c r="C15" s="42" t="s">
        <v>118</v>
      </c>
      <c r="D15" s="42"/>
      <c r="E15" s="43">
        <v>7271000</v>
      </c>
      <c r="F15" s="43">
        <f>E15</f>
        <v>7271000</v>
      </c>
      <c r="G15" s="43"/>
      <c r="H15" s="43"/>
      <c r="I15" s="43"/>
      <c r="J15" s="43"/>
      <c r="K15" s="43"/>
      <c r="L15" s="43"/>
      <c r="M15" s="43"/>
      <c r="N15" s="58">
        <f t="shared" si="0"/>
        <v>7271000</v>
      </c>
      <c r="O15" s="58">
        <f t="shared" si="0"/>
        <v>7271000</v>
      </c>
      <c r="P15" s="58">
        <f t="shared" si="0"/>
        <v>0</v>
      </c>
      <c r="Q15" s="58">
        <v>0</v>
      </c>
    </row>
    <row r="16" spans="1:17" ht="12.75">
      <c r="A16" s="80" t="s">
        <v>28</v>
      </c>
      <c r="B16" s="21"/>
      <c r="C16" s="59" t="s">
        <v>80</v>
      </c>
      <c r="D16" s="21" t="s">
        <v>133</v>
      </c>
      <c r="E16" s="43"/>
      <c r="F16" s="43"/>
      <c r="G16" s="43"/>
      <c r="H16" s="43"/>
      <c r="I16" s="43"/>
      <c r="J16" s="43"/>
      <c r="K16" s="43"/>
      <c r="L16" s="43"/>
      <c r="M16" s="43"/>
      <c r="N16" s="58"/>
      <c r="O16" s="58"/>
      <c r="P16" s="58"/>
      <c r="Q16" s="58"/>
    </row>
    <row r="17" spans="1:17" ht="12.75">
      <c r="A17" s="80" t="s">
        <v>29</v>
      </c>
      <c r="B17" s="21"/>
      <c r="C17" s="59"/>
      <c r="D17" s="21" t="s">
        <v>4</v>
      </c>
      <c r="E17" s="43">
        <v>2000000</v>
      </c>
      <c r="F17" s="43">
        <f>E17</f>
        <v>2000000</v>
      </c>
      <c r="G17" s="43"/>
      <c r="H17" s="43"/>
      <c r="I17" s="43"/>
      <c r="J17" s="43"/>
      <c r="K17" s="43"/>
      <c r="L17" s="43"/>
      <c r="M17" s="43"/>
      <c r="N17" s="58">
        <f>H17+E17</f>
        <v>2000000</v>
      </c>
      <c r="O17" s="58">
        <f>I17+F17</f>
        <v>2000000</v>
      </c>
      <c r="P17" s="58">
        <f>J17+G17</f>
        <v>0</v>
      </c>
      <c r="Q17" s="58">
        <v>0</v>
      </c>
    </row>
    <row r="18" spans="1:17" s="54" customFormat="1" ht="15">
      <c r="A18" s="80" t="s">
        <v>30</v>
      </c>
      <c r="B18" s="82"/>
      <c r="C18" s="87" t="s">
        <v>119</v>
      </c>
      <c r="D18" s="88"/>
      <c r="E18" s="89">
        <f aca="true" t="shared" si="1" ref="E18:Q18">E15+E14+E13+E12+E11</f>
        <v>143142166</v>
      </c>
      <c r="F18" s="89">
        <f t="shared" si="1"/>
        <v>139892166</v>
      </c>
      <c r="G18" s="89">
        <f t="shared" si="1"/>
        <v>3250000</v>
      </c>
      <c r="H18" s="89">
        <f t="shared" si="1"/>
        <v>36433025</v>
      </c>
      <c r="I18" s="89">
        <f t="shared" si="1"/>
        <v>36433025</v>
      </c>
      <c r="J18" s="89">
        <f t="shared" si="1"/>
        <v>0</v>
      </c>
      <c r="K18" s="89">
        <f t="shared" si="1"/>
        <v>0</v>
      </c>
      <c r="L18" s="89">
        <f t="shared" si="1"/>
        <v>0</v>
      </c>
      <c r="M18" s="89">
        <f t="shared" si="1"/>
        <v>0</v>
      </c>
      <c r="N18" s="89">
        <f t="shared" si="1"/>
        <v>179575191</v>
      </c>
      <c r="O18" s="89">
        <f t="shared" si="1"/>
        <v>176325191</v>
      </c>
      <c r="P18" s="89">
        <f t="shared" si="1"/>
        <v>3250000</v>
      </c>
      <c r="Q18" s="89">
        <f t="shared" si="1"/>
        <v>0</v>
      </c>
    </row>
    <row r="19" spans="1:17" ht="12.75">
      <c r="A19" s="80" t="s">
        <v>6</v>
      </c>
      <c r="B19" s="21" t="s">
        <v>97</v>
      </c>
      <c r="C19" s="42" t="s">
        <v>120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12.75">
      <c r="A20" s="80" t="s">
        <v>7</v>
      </c>
      <c r="B20" s="21"/>
      <c r="C20" s="42" t="s">
        <v>121</v>
      </c>
      <c r="D20" s="42"/>
      <c r="E20" s="43">
        <v>39753806</v>
      </c>
      <c r="F20" s="43">
        <f>E20</f>
        <v>39753806</v>
      </c>
      <c r="G20" s="43"/>
      <c r="H20" s="43"/>
      <c r="I20" s="43"/>
      <c r="J20" s="43"/>
      <c r="K20" s="43"/>
      <c r="L20" s="43"/>
      <c r="M20" s="43"/>
      <c r="N20" s="58">
        <f aca="true" t="shared" si="2" ref="N20:P22">H20+E20</f>
        <v>39753806</v>
      </c>
      <c r="O20" s="58">
        <f t="shared" si="2"/>
        <v>39753806</v>
      </c>
      <c r="P20" s="58">
        <f t="shared" si="2"/>
        <v>0</v>
      </c>
      <c r="Q20" s="58">
        <v>0</v>
      </c>
    </row>
    <row r="21" spans="1:17" ht="12.75">
      <c r="A21" s="80" t="s">
        <v>8</v>
      </c>
      <c r="B21" s="21"/>
      <c r="C21" s="42" t="s">
        <v>122</v>
      </c>
      <c r="D21" s="42"/>
      <c r="E21" s="43">
        <v>16257512</v>
      </c>
      <c r="F21" s="43">
        <f>E21</f>
        <v>16257512</v>
      </c>
      <c r="G21" s="43"/>
      <c r="H21" s="43"/>
      <c r="I21" s="43"/>
      <c r="J21" s="43"/>
      <c r="K21" s="43"/>
      <c r="L21" s="43"/>
      <c r="M21" s="43"/>
      <c r="N21" s="58">
        <f t="shared" si="2"/>
        <v>16257512</v>
      </c>
      <c r="O21" s="58">
        <f t="shared" si="2"/>
        <v>16257512</v>
      </c>
      <c r="P21" s="58">
        <f t="shared" si="2"/>
        <v>0</v>
      </c>
      <c r="Q21" s="58">
        <v>0</v>
      </c>
    </row>
    <row r="22" spans="1:17" ht="12.75">
      <c r="A22" s="80" t="s">
        <v>9</v>
      </c>
      <c r="B22" s="21"/>
      <c r="C22" s="42" t="s">
        <v>123</v>
      </c>
      <c r="D22" s="42"/>
      <c r="E22" s="43">
        <v>0</v>
      </c>
      <c r="F22" s="43">
        <f>E22</f>
        <v>0</v>
      </c>
      <c r="G22" s="43"/>
      <c r="H22" s="43"/>
      <c r="I22" s="43"/>
      <c r="J22" s="43"/>
      <c r="K22" s="43"/>
      <c r="L22" s="43"/>
      <c r="M22" s="43"/>
      <c r="N22" s="58">
        <f t="shared" si="2"/>
        <v>0</v>
      </c>
      <c r="O22" s="58">
        <f t="shared" si="2"/>
        <v>0</v>
      </c>
      <c r="P22" s="58">
        <f t="shared" si="2"/>
        <v>0</v>
      </c>
      <c r="Q22" s="58">
        <v>0</v>
      </c>
    </row>
    <row r="23" spans="1:17" s="54" customFormat="1" ht="15">
      <c r="A23" s="80" t="s">
        <v>41</v>
      </c>
      <c r="B23" s="82"/>
      <c r="C23" s="87" t="s">
        <v>124</v>
      </c>
      <c r="D23" s="88"/>
      <c r="E23" s="89">
        <f>SUM(E20:E22)</f>
        <v>56011318</v>
      </c>
      <c r="F23" s="89">
        <f aca="true" t="shared" si="3" ref="F23:O23">SUM(F20:F22)</f>
        <v>56011318</v>
      </c>
      <c r="G23" s="89">
        <f t="shared" si="3"/>
        <v>0</v>
      </c>
      <c r="H23" s="89">
        <f t="shared" si="3"/>
        <v>0</v>
      </c>
      <c r="I23" s="89">
        <f t="shared" si="3"/>
        <v>0</v>
      </c>
      <c r="J23" s="89">
        <f>SUM(J20:J22)</f>
        <v>0</v>
      </c>
      <c r="K23" s="89">
        <f t="shared" si="3"/>
        <v>0</v>
      </c>
      <c r="L23" s="89">
        <f t="shared" si="3"/>
        <v>0</v>
      </c>
      <c r="M23" s="89">
        <f t="shared" si="3"/>
        <v>0</v>
      </c>
      <c r="N23" s="89">
        <f t="shared" si="3"/>
        <v>56011318</v>
      </c>
      <c r="O23" s="89">
        <f t="shared" si="3"/>
        <v>56011318</v>
      </c>
      <c r="P23" s="89">
        <f>SUM(P20:P22)</f>
        <v>0</v>
      </c>
      <c r="Q23" s="89">
        <f>SUM(Q20:Q22)</f>
        <v>0</v>
      </c>
    </row>
    <row r="24" spans="1:17" s="54" customFormat="1" ht="15">
      <c r="A24" s="80" t="s">
        <v>42</v>
      </c>
      <c r="B24" s="82"/>
      <c r="C24" s="87" t="s">
        <v>11</v>
      </c>
      <c r="D24" s="88"/>
      <c r="E24" s="89">
        <f>E23+E18</f>
        <v>199153484</v>
      </c>
      <c r="F24" s="89">
        <f aca="true" t="shared" si="4" ref="F24:O24">F23+F18</f>
        <v>195903484</v>
      </c>
      <c r="G24" s="89">
        <f t="shared" si="4"/>
        <v>3250000</v>
      </c>
      <c r="H24" s="89">
        <f t="shared" si="4"/>
        <v>36433025</v>
      </c>
      <c r="I24" s="89">
        <f t="shared" si="4"/>
        <v>36433025</v>
      </c>
      <c r="J24" s="89">
        <f>J23+J18</f>
        <v>0</v>
      </c>
      <c r="K24" s="89">
        <f t="shared" si="4"/>
        <v>0</v>
      </c>
      <c r="L24" s="89">
        <f t="shared" si="4"/>
        <v>0</v>
      </c>
      <c r="M24" s="89">
        <f t="shared" si="4"/>
        <v>0</v>
      </c>
      <c r="N24" s="89">
        <f t="shared" si="4"/>
        <v>235586509</v>
      </c>
      <c r="O24" s="89">
        <f t="shared" si="4"/>
        <v>232336509</v>
      </c>
      <c r="P24" s="89">
        <f>P23+P18</f>
        <v>3250000</v>
      </c>
      <c r="Q24" s="89">
        <f>Q23+Q18</f>
        <v>0</v>
      </c>
    </row>
    <row r="25" spans="1:17" ht="12.75">
      <c r="A25" s="80" t="s">
        <v>43</v>
      </c>
      <c r="B25" s="21" t="s">
        <v>98</v>
      </c>
      <c r="C25" s="42" t="s">
        <v>126</v>
      </c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12.75">
      <c r="A26" s="80" t="s">
        <v>44</v>
      </c>
      <c r="B26" s="21"/>
      <c r="C26" s="59" t="s">
        <v>80</v>
      </c>
      <c r="D26" s="21" t="s">
        <v>128</v>
      </c>
      <c r="E26" s="56"/>
      <c r="F26" s="56"/>
      <c r="G26" s="56"/>
      <c r="H26" s="56"/>
      <c r="I26" s="56"/>
      <c r="J26" s="56"/>
      <c r="K26" s="56"/>
      <c r="L26" s="56"/>
      <c r="M26" s="56"/>
      <c r="N26" s="58">
        <f aca="true" t="shared" si="5" ref="N26:P31">H26+E26</f>
        <v>0</v>
      </c>
      <c r="O26" s="58">
        <f t="shared" si="5"/>
        <v>0</v>
      </c>
      <c r="P26" s="58">
        <f t="shared" si="5"/>
        <v>0</v>
      </c>
      <c r="Q26" s="58">
        <v>0</v>
      </c>
    </row>
    <row r="27" spans="1:17" ht="12.75">
      <c r="A27" s="80" t="s">
        <v>45</v>
      </c>
      <c r="B27" s="21"/>
      <c r="C27" s="60"/>
      <c r="D27" s="21" t="s">
        <v>129</v>
      </c>
      <c r="E27" s="56"/>
      <c r="F27" s="56"/>
      <c r="G27" s="43"/>
      <c r="H27" s="43"/>
      <c r="I27" s="43"/>
      <c r="J27" s="43"/>
      <c r="K27" s="43"/>
      <c r="L27" s="43"/>
      <c r="M27" s="43"/>
      <c r="N27" s="58">
        <f t="shared" si="5"/>
        <v>0</v>
      </c>
      <c r="O27" s="58">
        <f t="shared" si="5"/>
        <v>0</v>
      </c>
      <c r="P27" s="58">
        <f t="shared" si="5"/>
        <v>0</v>
      </c>
      <c r="Q27" s="58">
        <v>0</v>
      </c>
    </row>
    <row r="28" spans="1:17" ht="12.75">
      <c r="A28" s="80" t="s">
        <v>47</v>
      </c>
      <c r="B28" s="21"/>
      <c r="C28" s="60"/>
      <c r="D28" s="21" t="s">
        <v>130</v>
      </c>
      <c r="E28" s="43"/>
      <c r="F28" s="43"/>
      <c r="G28" s="43"/>
      <c r="H28" s="43"/>
      <c r="I28" s="43"/>
      <c r="J28" s="43"/>
      <c r="K28" s="43"/>
      <c r="L28" s="43"/>
      <c r="M28" s="43"/>
      <c r="N28" s="58">
        <f t="shared" si="5"/>
        <v>0</v>
      </c>
      <c r="O28" s="58">
        <f t="shared" si="5"/>
        <v>0</v>
      </c>
      <c r="P28" s="58">
        <f t="shared" si="5"/>
        <v>0</v>
      </c>
      <c r="Q28" s="58">
        <v>0</v>
      </c>
    </row>
    <row r="29" spans="1:17" ht="12.75">
      <c r="A29" s="80" t="s">
        <v>48</v>
      </c>
      <c r="B29" s="21"/>
      <c r="C29" s="60"/>
      <c r="D29" s="21" t="s">
        <v>131</v>
      </c>
      <c r="E29" s="43"/>
      <c r="F29" s="43"/>
      <c r="G29" s="43"/>
      <c r="H29" s="43"/>
      <c r="I29" s="43"/>
      <c r="J29" s="43"/>
      <c r="K29" s="43"/>
      <c r="L29" s="43"/>
      <c r="M29" s="43"/>
      <c r="N29" s="58">
        <f t="shared" si="5"/>
        <v>0</v>
      </c>
      <c r="O29" s="58">
        <f t="shared" si="5"/>
        <v>0</v>
      </c>
      <c r="P29" s="58">
        <f t="shared" si="5"/>
        <v>0</v>
      </c>
      <c r="Q29" s="58">
        <v>0</v>
      </c>
    </row>
    <row r="30" spans="1:17" ht="12.75">
      <c r="A30" s="80" t="s">
        <v>49</v>
      </c>
      <c r="B30" s="21"/>
      <c r="C30" s="60"/>
      <c r="D30" s="21" t="s">
        <v>161</v>
      </c>
      <c r="E30" s="56">
        <v>1764217</v>
      </c>
      <c r="F30" s="56">
        <v>1764217</v>
      </c>
      <c r="G30" s="43"/>
      <c r="H30" s="43"/>
      <c r="I30" s="43"/>
      <c r="J30" s="43"/>
      <c r="K30" s="43"/>
      <c r="L30" s="43"/>
      <c r="M30" s="43"/>
      <c r="N30" s="58">
        <f t="shared" si="5"/>
        <v>1764217</v>
      </c>
      <c r="O30" s="58">
        <f t="shared" si="5"/>
        <v>1764217</v>
      </c>
      <c r="P30" s="58">
        <f t="shared" si="5"/>
        <v>0</v>
      </c>
      <c r="Q30" s="58">
        <v>0</v>
      </c>
    </row>
    <row r="31" spans="1:17" ht="12.75">
      <c r="A31" s="80" t="s">
        <v>50</v>
      </c>
      <c r="B31" s="21"/>
      <c r="C31" s="60"/>
      <c r="D31" s="61" t="s">
        <v>132</v>
      </c>
      <c r="E31" s="56">
        <v>27525573</v>
      </c>
      <c r="F31" s="56">
        <f>E31</f>
        <v>27525573</v>
      </c>
      <c r="G31" s="56"/>
      <c r="H31" s="56"/>
      <c r="I31" s="56"/>
      <c r="J31" s="56"/>
      <c r="K31" s="56"/>
      <c r="L31" s="56"/>
      <c r="M31" s="56"/>
      <c r="N31" s="58">
        <f t="shared" si="5"/>
        <v>27525573</v>
      </c>
      <c r="O31" s="58">
        <f t="shared" si="5"/>
        <v>27525573</v>
      </c>
      <c r="P31" s="58">
        <f t="shared" si="5"/>
        <v>0</v>
      </c>
      <c r="Q31" s="58">
        <v>0</v>
      </c>
    </row>
    <row r="32" spans="1:17" s="55" customFormat="1" ht="15">
      <c r="A32" s="80" t="s">
        <v>51</v>
      </c>
      <c r="B32" s="83"/>
      <c r="C32" s="87" t="s">
        <v>15</v>
      </c>
      <c r="D32" s="87"/>
      <c r="E32" s="89">
        <f>SUM(E25:E31)</f>
        <v>29289790</v>
      </c>
      <c r="F32" s="89">
        <f aca="true" t="shared" si="6" ref="F32:O32">SUM(F25:F31)</f>
        <v>29289790</v>
      </c>
      <c r="G32" s="89">
        <f t="shared" si="6"/>
        <v>0</v>
      </c>
      <c r="H32" s="89">
        <f t="shared" si="6"/>
        <v>0</v>
      </c>
      <c r="I32" s="89">
        <f t="shared" si="6"/>
        <v>0</v>
      </c>
      <c r="J32" s="89">
        <f>SUM(J25:J31)</f>
        <v>0</v>
      </c>
      <c r="K32" s="89">
        <f t="shared" si="6"/>
        <v>0</v>
      </c>
      <c r="L32" s="89">
        <f t="shared" si="6"/>
        <v>0</v>
      </c>
      <c r="M32" s="89">
        <f t="shared" si="6"/>
        <v>0</v>
      </c>
      <c r="N32" s="89">
        <f t="shared" si="6"/>
        <v>29289790</v>
      </c>
      <c r="O32" s="89">
        <f t="shared" si="6"/>
        <v>29289790</v>
      </c>
      <c r="P32" s="89">
        <f>SUM(P25:P31)</f>
        <v>0</v>
      </c>
      <c r="Q32" s="89">
        <f>SUM(Q25:Q31)</f>
        <v>0</v>
      </c>
    </row>
    <row r="33" spans="1:17" s="55" customFormat="1" ht="15">
      <c r="A33" s="80" t="s">
        <v>52</v>
      </c>
      <c r="B33" s="90" t="s">
        <v>74</v>
      </c>
      <c r="C33" s="87"/>
      <c r="D33" s="87"/>
      <c r="E33" s="89">
        <f>E24+E32</f>
        <v>228443274</v>
      </c>
      <c r="F33" s="89">
        <f aca="true" t="shared" si="7" ref="F33:O33">F24+F32</f>
        <v>225193274</v>
      </c>
      <c r="G33" s="89">
        <f t="shared" si="7"/>
        <v>3250000</v>
      </c>
      <c r="H33" s="89">
        <f t="shared" si="7"/>
        <v>36433025</v>
      </c>
      <c r="I33" s="89">
        <f t="shared" si="7"/>
        <v>36433025</v>
      </c>
      <c r="J33" s="89">
        <f>J24+J32</f>
        <v>0</v>
      </c>
      <c r="K33" s="89">
        <f t="shared" si="7"/>
        <v>0</v>
      </c>
      <c r="L33" s="89">
        <f t="shared" si="7"/>
        <v>0</v>
      </c>
      <c r="M33" s="89">
        <f t="shared" si="7"/>
        <v>0</v>
      </c>
      <c r="N33" s="89">
        <f>N24+N32</f>
        <v>264876299</v>
      </c>
      <c r="O33" s="89">
        <f t="shared" si="7"/>
        <v>261626299</v>
      </c>
      <c r="P33" s="89">
        <f>P24+P32</f>
        <v>3250000</v>
      </c>
      <c r="Q33" s="89">
        <f>Q24+Q32</f>
        <v>0</v>
      </c>
    </row>
    <row r="34" ht="12.75">
      <c r="A34" s="76"/>
    </row>
    <row r="35" spans="1:17" s="41" customFormat="1" ht="30" customHeight="1" hidden="1">
      <c r="A35" s="78"/>
      <c r="B35" s="128"/>
      <c r="C35" s="129"/>
      <c r="D35" s="129"/>
      <c r="E35" s="120" t="s">
        <v>107</v>
      </c>
      <c r="F35" s="120"/>
      <c r="G35" s="120"/>
      <c r="H35" s="120" t="s">
        <v>108</v>
      </c>
      <c r="I35" s="120"/>
      <c r="J35" s="120"/>
      <c r="K35" s="121" t="s">
        <v>110</v>
      </c>
      <c r="L35" s="122"/>
      <c r="M35" s="123"/>
      <c r="N35" s="121" t="s">
        <v>111</v>
      </c>
      <c r="O35" s="122"/>
      <c r="P35" s="122"/>
      <c r="Q35" s="123"/>
    </row>
    <row r="36" spans="1:17" ht="12.75" hidden="1">
      <c r="A36" s="80" t="s">
        <v>63</v>
      </c>
      <c r="B36" s="61" t="s">
        <v>134</v>
      </c>
      <c r="C36" s="60"/>
      <c r="D36" s="21"/>
      <c r="E36" s="62"/>
      <c r="F36" s="63"/>
      <c r="G36" s="47"/>
      <c r="H36" s="62"/>
      <c r="I36" s="63"/>
      <c r="J36" s="63"/>
      <c r="K36" s="62"/>
      <c r="L36" s="63"/>
      <c r="M36" s="47"/>
      <c r="N36" s="62"/>
      <c r="O36" s="63"/>
      <c r="P36" s="63"/>
      <c r="Q36" s="47"/>
    </row>
    <row r="37" spans="1:17" s="53" customFormat="1" ht="12.75" hidden="1">
      <c r="A37" s="80" t="s">
        <v>64</v>
      </c>
      <c r="B37" s="93"/>
      <c r="C37" s="96" t="s">
        <v>136</v>
      </c>
      <c r="D37" s="75"/>
      <c r="E37" s="94"/>
      <c r="F37" s="92">
        <v>14</v>
      </c>
      <c r="G37" s="95"/>
      <c r="H37" s="94"/>
      <c r="I37" s="92">
        <v>71</v>
      </c>
      <c r="J37" s="92"/>
      <c r="K37" s="94"/>
      <c r="L37" s="92"/>
      <c r="M37" s="95"/>
      <c r="N37" s="94"/>
      <c r="O37" s="92">
        <f>SUM(E37:M37)</f>
        <v>85</v>
      </c>
      <c r="P37" s="92"/>
      <c r="Q37" s="95"/>
    </row>
    <row r="38" spans="1:17" s="53" customFormat="1" ht="12.75" hidden="1">
      <c r="A38" s="80" t="s">
        <v>65</v>
      </c>
      <c r="B38" s="93"/>
      <c r="C38" s="96" t="s">
        <v>144</v>
      </c>
      <c r="D38" s="75"/>
      <c r="E38" s="94"/>
      <c r="F38" s="92"/>
      <c r="G38" s="95"/>
      <c r="H38" s="94"/>
      <c r="I38" s="92"/>
      <c r="J38" s="92"/>
      <c r="K38" s="94"/>
      <c r="L38" s="92"/>
      <c r="M38" s="95"/>
      <c r="N38" s="94"/>
      <c r="O38" s="92">
        <f>SUM(E38:M38)</f>
        <v>0</v>
      </c>
      <c r="P38" s="92"/>
      <c r="Q38" s="95"/>
    </row>
    <row r="39" spans="1:17" s="53" customFormat="1" ht="12.75" hidden="1">
      <c r="A39" s="80" t="s">
        <v>75</v>
      </c>
      <c r="B39" s="93"/>
      <c r="C39" s="93" t="s">
        <v>145</v>
      </c>
      <c r="D39" s="75"/>
      <c r="E39" s="94"/>
      <c r="F39" s="92">
        <v>14</v>
      </c>
      <c r="G39" s="95"/>
      <c r="H39" s="94"/>
      <c r="I39" s="92">
        <v>71</v>
      </c>
      <c r="J39" s="92"/>
      <c r="K39" s="94"/>
      <c r="L39" s="92"/>
      <c r="M39" s="95"/>
      <c r="N39" s="94"/>
      <c r="O39" s="92">
        <f>SUM(E39:M39)</f>
        <v>85</v>
      </c>
      <c r="P39" s="92"/>
      <c r="Q39" s="95"/>
    </row>
    <row r="40" spans="1:17" ht="12.75" hidden="1">
      <c r="A40" s="80" t="s">
        <v>78</v>
      </c>
      <c r="B40" s="79" t="s">
        <v>135</v>
      </c>
      <c r="C40" s="26"/>
      <c r="D40" s="21"/>
      <c r="E40" s="62"/>
      <c r="F40" s="92">
        <v>406</v>
      </c>
      <c r="G40" s="47"/>
      <c r="H40" s="62"/>
      <c r="I40" s="63"/>
      <c r="J40" s="63"/>
      <c r="K40" s="62"/>
      <c r="L40" s="63"/>
      <c r="M40" s="47"/>
      <c r="N40" s="62"/>
      <c r="O40" s="92">
        <f>SUM(E40:M40)</f>
        <v>406</v>
      </c>
      <c r="P40" s="92"/>
      <c r="Q40" s="47"/>
    </row>
    <row r="41" ht="12.75" hidden="1">
      <c r="A41" s="76"/>
    </row>
    <row r="42" ht="12.75">
      <c r="A42" s="77"/>
    </row>
    <row r="43" ht="12.75">
      <c r="A43" s="77"/>
    </row>
  </sheetData>
  <sheetProtection/>
  <mergeCells count="14">
    <mergeCell ref="B3:Q3"/>
    <mergeCell ref="B4:Q4"/>
    <mergeCell ref="B8:D8"/>
    <mergeCell ref="E8:G8"/>
    <mergeCell ref="H8:J8"/>
    <mergeCell ref="K8:M8"/>
    <mergeCell ref="K35:M35"/>
    <mergeCell ref="N35:Q35"/>
    <mergeCell ref="N8:Q8"/>
    <mergeCell ref="B9:D9"/>
    <mergeCell ref="C7:D7"/>
    <mergeCell ref="B35:D35"/>
    <mergeCell ref="E35:G35"/>
    <mergeCell ref="H35:J35"/>
  </mergeCells>
  <printOptions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4" r:id="rId1"/>
  <headerFooter>
    <oddHeader>&amp;C&amp;"Arial,Normál"Tiszagyulaháza Község Önkormányzata 2019. évi működési, felhalmozási és finanszírozási kiadások kiemelt előirányzatai
(eFt)&amp;R&amp;"Arial,Normál"3. melléklet
a 9/2019 (VI.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György</dc:creator>
  <cp:keywords/>
  <dc:description/>
  <cp:lastModifiedBy>Mészárosné Szincsák Mária</cp:lastModifiedBy>
  <cp:lastPrinted>2019-06-20T13:06:16Z</cp:lastPrinted>
  <dcterms:created xsi:type="dcterms:W3CDTF">2000-01-14T12:27:26Z</dcterms:created>
  <dcterms:modified xsi:type="dcterms:W3CDTF">2019-07-01T08:07:18Z</dcterms:modified>
  <cp:category/>
  <cp:version/>
  <cp:contentType/>
  <cp:contentStatus/>
</cp:coreProperties>
</file>